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'Лист1'!$13:$14</definedName>
    <definedName name="_xlnm.Print_Area" localSheetId="0">'Лист1'!$B$1:$J$451</definedName>
  </definedNames>
  <calcPr fullCalcOnLoad="1"/>
</workbook>
</file>

<file path=xl/sharedStrings.xml><?xml version="1.0" encoding="utf-8"?>
<sst xmlns="http://schemas.openxmlformats.org/spreadsheetml/2006/main" count="1996" uniqueCount="342">
  <si>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</si>
  <si>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</si>
  <si>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</si>
  <si>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</si>
  <si>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</si>
  <si>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Вид рас-хо-дов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</si>
  <si>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</si>
  <si>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</si>
  <si>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</si>
  <si>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</si>
  <si>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</si>
  <si>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</si>
  <si>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</si>
  <si>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</si>
  <si>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</si>
  <si>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</si>
  <si>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</si>
  <si>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</si>
  <si>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</si>
  <si>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</si>
  <si>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</si>
  <si>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</si>
  <si>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</si>
  <si>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</si>
  <si>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</si>
  <si>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</si>
  <si>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</si>
  <si>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</si>
  <si>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</si>
  <si>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</si>
  <si>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</si>
  <si>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0</t>
  </si>
  <si>
    <t>0000</t>
  </si>
  <si>
    <t>Подпрограмма «Развитие системы воспитания и дополнительного образования»</t>
  </si>
  <si>
    <t>Подпрограмма «Организация отдыха детей в каникулярное время»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</si>
  <si>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</si>
  <si>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</si>
  <si>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</si>
  <si>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</si>
  <si>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1.1</t>
  </si>
  <si>
    <t>1.2</t>
  </si>
  <si>
    <t>1.3</t>
  </si>
  <si>
    <t>1.4</t>
  </si>
  <si>
    <t>Подпрограмма «Одаренные дети»</t>
  </si>
  <si>
    <t>Подпрограмма «Кадры»</t>
  </si>
  <si>
    <t>Подпрограмма «Обеспечение безопасности и создание условий в образовательных учреждениях района»</t>
  </si>
  <si>
    <t>Б</t>
  </si>
  <si>
    <t>1.5</t>
  </si>
  <si>
    <t>Мероприятия по пожарной безопасности в образовательных учреждениях</t>
  </si>
  <si>
    <t>2415</t>
  </si>
  <si>
    <t>2416</t>
  </si>
  <si>
    <t>2418</t>
  </si>
  <si>
    <t>Мероприятия направленные на обеспечение безопасности эксплуатации знаний муниципальных образовательных учреждений</t>
  </si>
  <si>
    <t>Создание условий для обучения и воспитания детей</t>
  </si>
  <si>
    <t>Муниципальная программа «Развитие сферы культуры муниципального образования «Мезенский район» на 2012 – 2014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</si>
  <si>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</si>
  <si>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Информационная и консультационная поддержка субъектов малого и среднего предпринимательства</t>
  </si>
  <si>
    <t>2152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</si>
  <si>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</si>
  <si>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</si>
  <si>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</si>
  <si>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</si>
  <si>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</si>
  <si>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</si>
  <si>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</si>
  <si>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</si>
  <si>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</si>
  <si>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</si>
  <si>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</si>
  <si>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</si>
  <si>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</si>
  <si>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Оказание финансовой поддержки гражданам в целях осуществления индивидуального жилищного строительства</t>
  </si>
  <si>
    <t xml:space="preserve">Муниципальная программа «Развитие территориального общественного самоуправления в Мезенском районе на 2012-2014 годы»
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</si>
  <si>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</si>
  <si>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</si>
  <si>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</si>
  <si>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</si>
  <si>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</si>
  <si>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</si>
  <si>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</si>
  <si>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</si>
  <si>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</si>
  <si>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</si>
  <si>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</si>
  <si>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</si>
  <si>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</si>
  <si>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</si>
  <si>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</si>
  <si>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</si>
  <si>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</si>
  <si>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</si>
  <si>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</si>
  <si>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 xml:space="preserve">Муниципальная программа «Наследие Кузина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</si>
  <si>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</si>
  <si>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</si>
  <si>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</si>
  <si>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</si>
  <si>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</si>
  <si>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</si>
  <si>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</si>
  <si>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</si>
  <si>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</si>
  <si>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</si>
  <si>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</si>
  <si>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</si>
  <si>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</si>
  <si>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</si>
  <si>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</si>
  <si>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</si>
  <si>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</si>
  <si>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</si>
  <si>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</si>
  <si>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</si>
  <si>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</si>
  <si>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</si>
  <si>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</si>
  <si>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</si>
  <si>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</si>
  <si>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</si>
  <si>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</si>
  <si>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</si>
  <si>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</si>
  <si>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</si>
  <si>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</si>
  <si>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</si>
  <si>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</si>
  <si>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</si>
  <si>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</si>
  <si>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</si>
  <si>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</si>
  <si>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</si>
  <si>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</si>
  <si>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</si>
  <si>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</si>
  <si>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</si>
  <si>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</si>
  <si>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</si>
  <si>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</si>
  <si>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</si>
  <si>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</si>
  <si>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</si>
  <si>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</si>
  <si>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2354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</si>
  <si>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</si>
  <si>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</si>
  <si>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</si>
  <si>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2503</t>
  </si>
  <si>
    <t>2504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</si>
  <si>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</si>
  <si>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</si>
  <si>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Улучшение материально – технической базы учреждений культуры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</si>
  <si>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</si>
  <si>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</si>
  <si>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</si>
  <si>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</si>
  <si>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</si>
  <si>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</si>
  <si>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</si>
  <si>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 xml:space="preserve">   от 18 декабря 2013г. № 17    </t>
  </si>
  <si>
    <t>Изменения (+/-)</t>
  </si>
  <si>
    <t>Утверждено с учетом изменений</t>
  </si>
  <si>
    <t>Приложение № 5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</si>
  <si>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</si>
  <si>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</si>
  <si>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</si>
  <si>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</si>
  <si>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</si>
  <si>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7827</t>
  </si>
  <si>
    <t>Создание условий для обеспечения поселений и жителей городских округов услугами торговли</t>
  </si>
  <si>
    <t>7031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</si>
  <si>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</si>
  <si>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</si>
  <si>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</si>
  <si>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</si>
  <si>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</si>
  <si>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2158</t>
  </si>
  <si>
    <t>Обеспечение земельных участков, предоставленных многодетным семьям, коммунальной и инженерной инфраструктурой</t>
  </si>
  <si>
    <t>7851</t>
  </si>
  <si>
    <t>Реализация мероприятий по обеспечению жильем молодых семей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</si>
  <si>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</si>
  <si>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</si>
  <si>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</si>
  <si>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</si>
  <si>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</si>
  <si>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</si>
  <si>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2709</t>
  </si>
  <si>
    <t>Предоставление социальных выплат молодым семьям за счет остатков прошлых лет</t>
  </si>
  <si>
    <t>Муниципальная программа «Развитие здравоохранения Мезенского муниципального района 2014 – 2016 годы»</t>
  </si>
  <si>
    <t>2542</t>
  </si>
  <si>
    <t>Модернизация учреждений культуры, в том числе материально-технической базы и приобретение специального оборудования</t>
  </si>
  <si>
    <t>Выплата единовременного пособия Молодым специалистам</t>
  </si>
  <si>
    <t>50</t>
  </si>
  <si>
    <t>Обеспечение деятельности учреждений по внешкольной работе с детьми</t>
  </si>
  <si>
    <t>2411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</si>
  <si>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</si>
  <si>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</si>
  <si>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</si>
  <si>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7839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</si>
  <si>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</si>
  <si>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</si>
  <si>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</si>
  <si>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</si>
  <si>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</si>
  <si>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</si>
  <si>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местного бюджета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</si>
  <si>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</si>
  <si>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</si>
  <si>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</si>
  <si>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</si>
  <si>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</si>
  <si>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</si>
  <si>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</si>
  <si>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</si>
  <si>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</si>
  <si>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Обеспечение деятельности детских дошкольных учреждений</t>
  </si>
  <si>
    <t>2409</t>
  </si>
  <si>
    <t>Реализация общеобразовательных программ</t>
  </si>
  <si>
    <t>7862</t>
  </si>
  <si>
    <t>Обеспечение деятельности школ - детских садов, начальных школ, неполных средних и средних</t>
  </si>
  <si>
    <t>2410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</si>
  <si>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</si>
  <si>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</si>
  <si>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 xml:space="preserve">Обеспечение деятельности детского оздоровительно-образовательного центра "Стрела"  </t>
  </si>
  <si>
    <t>2412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</si>
  <si>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</si>
  <si>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7865</t>
  </si>
  <si>
    <t>Осуществление государственных полномочий по организации и осуществлению деятельности по опеке и попечительству</t>
  </si>
  <si>
    <t>7866</t>
  </si>
  <si>
    <t>Осуществление государственных полномочий по выплате вознаграждений профессиональным опекунам</t>
  </si>
  <si>
    <t>7873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</si>
  <si>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</si>
  <si>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</si>
  <si>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</si>
  <si>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</si>
  <si>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</si>
  <si>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</si>
  <si>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</si>
  <si>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</si>
  <si>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</si>
  <si>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</si>
  <si>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</si>
  <si>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</si>
  <si>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</si>
  <si>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</si>
  <si>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</si>
  <si>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</si>
  <si>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</si>
  <si>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</si>
  <si>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</si>
  <si>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</si>
  <si>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</si>
  <si>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</si>
  <si>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</si>
  <si>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</si>
  <si>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</si>
  <si>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</si>
  <si>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</si>
  <si>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</si>
  <si>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</si>
  <si>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</si>
  <si>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</si>
  <si>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Защита населения на территорий Мезенского района от чрезвычайных ситуаций</t>
  </si>
  <si>
    <t>2040</t>
  </si>
  <si>
    <t>Мероприятия по землеустройству и землепользованию</t>
  </si>
  <si>
    <t>2203</t>
  </si>
  <si>
    <t>2204</t>
  </si>
  <si>
    <t>Природоохранные мероприятия</t>
  </si>
  <si>
    <t>2151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</si>
  <si>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</si>
  <si>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</si>
  <si>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</si>
  <si>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</si>
  <si>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</si>
  <si>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</si>
  <si>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</si>
  <si>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</si>
  <si>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</si>
  <si>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</si>
  <si>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</si>
  <si>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</si>
  <si>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</si>
  <si>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</si>
  <si>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</si>
  <si>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</si>
  <si>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Расходы на осуществление полномочий по ведению бухгалтерского учета и составлению отчетности поселений</t>
  </si>
  <si>
    <t>2010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</si>
  <si>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</si>
  <si>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</si>
  <si>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</si>
  <si>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</si>
  <si>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</si>
  <si>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</si>
  <si>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</si>
  <si>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</si>
  <si>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 xml:space="preserve">Межбюджетные трансферты </t>
  </si>
  <si>
    <t>2815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</si>
  <si>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</si>
  <si>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7891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</si>
  <si>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</si>
  <si>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</si>
  <si>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</si>
  <si>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</si>
  <si>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</si>
  <si>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</si>
  <si>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</si>
  <si>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</si>
  <si>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</si>
  <si>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Распределение бюджетных ассигнований на реализацию муниципальных программ Мезенского муниципального района и непрограммных направлений деятельности на 2014 год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</si>
  <si>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</si>
  <si>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</si>
  <si>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</si>
  <si>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</si>
  <si>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</si>
  <si>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</si>
  <si>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</si>
  <si>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</si>
  <si>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</si>
  <si>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</si>
  <si>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</si>
  <si>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</si>
  <si>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</si>
  <si>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</si>
  <si>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7828</t>
  </si>
  <si>
    <t>Разработка генеральных планов и правил землепользования</t>
  </si>
  <si>
    <t>2112</t>
  </si>
  <si>
    <t>Прочие выплаты по обязательствам муниципального образования</t>
  </si>
  <si>
    <t>Создание условий для предоставления транспортных услуг населению и организация транспортного обслуживания населения водным транспортом между поселениями в границах муниципального района</t>
  </si>
  <si>
    <t>Иные межбюджетные трансферты</t>
  </si>
  <si>
    <t>2816</t>
  </si>
  <si>
    <t>540</t>
  </si>
  <si>
    <t>2602</t>
  </si>
  <si>
    <t>Строительство, реконструкция, капитальный ремонт спортивных объектов</t>
  </si>
  <si>
    <t>7.1</t>
  </si>
  <si>
    <t>7.2</t>
  </si>
  <si>
    <t>7.3</t>
  </si>
  <si>
    <t>Резервный фонд администрации муниципального образования «Мезенский  район»</t>
  </si>
  <si>
    <t xml:space="preserve">от 27 мая 2014 года №47 </t>
  </si>
  <si>
    <t>Утверждено</t>
  </si>
  <si>
    <t>Обеспечение участия в Маргаритинской ярмарке</t>
  </si>
  <si>
    <t>Паспортизация и формирование базы данных о наличии, местоположении и характеристиках автомобильных дорог, дорожных объектов, находящихся на них, и разработке проектов организации дорожного движения на автомобильных дорогах МО "Мезенский муниципальный район"</t>
  </si>
  <si>
    <t>Расходы связанные с реализацией Положения о звании "Почетный гражданин муниципального образования "Мезенский район"</t>
  </si>
  <si>
    <t>Поддержка коммунального хозяйства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</si>
</sst>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</numFmts>
  <fonts count="51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5" xfId="0" applyFont="1" applyFill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49" fontId="1" fillId="0" borderId="3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 quotePrefix="1">
      <alignment horizontal="right" vertical="center"/>
    </xf>
    <xf numFmtId="4" fontId="14" fillId="0" borderId="0" xfId="0" applyNumberFormat="1" applyFont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/>
    </xf>
    <xf numFmtId="168" fontId="4" fillId="0" borderId="18" xfId="0" applyNumberFormat="1" applyFont="1" applyFill="1" applyBorder="1" applyAlignment="1">
      <alignment horizontal="right" vertical="center"/>
    </xf>
    <xf numFmtId="168" fontId="1" fillId="0" borderId="18" xfId="0" applyNumberFormat="1" applyFont="1" applyFill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justify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4" fontId="16" fillId="0" borderId="3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0" fontId="0" fillId="0" borderId="27" xfId="0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3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30B3~1\LOCALS~1\Temp\Rar$DI16.109\&#1055;&#1088;&#1080;&#1083;&#1086;&#1078;&#1077;&#1085;&#1080;&#1077;%20&#8470;3,4-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,подр"/>
      <sheetName val="ведомств"/>
    </sheetNames>
    <sheetDataSet>
      <sheetData sheetId="1">
        <row r="578">
          <cell r="J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2"/>
  <sheetViews>
    <sheetView tabSelected="1" zoomScale="90" zoomScaleNormal="90" zoomScalePageLayoutView="0" workbookViewId="0" topLeftCell="A377">
      <selection activeCell="C383" sqref="C383"/>
    </sheetView>
  </sheetViews>
  <sheetFormatPr defaultColWidth="9.00390625" defaultRowHeight="12.75"/>
  <cols>
    <col min="1" max="1" width="1.75390625" style="2" customWidth="1"/>
    <col min="2" max="2" width="3.75390625" style="1" customWidth="1"/>
    <col min="3" max="3" width="46.375" style="13" customWidth="1"/>
    <col min="4" max="4" width="5.125" style="13" customWidth="1"/>
    <col min="5" max="5" width="4.875" style="13" customWidth="1"/>
    <col min="6" max="6" width="7.875" style="13" customWidth="1"/>
    <col min="7" max="7" width="4.75390625" style="14" customWidth="1"/>
    <col min="8" max="8" width="18.75390625" style="151" customWidth="1"/>
    <col min="9" max="9" width="18.75390625" style="63" customWidth="1"/>
    <col min="10" max="10" width="19.375" style="63" customWidth="1"/>
    <col min="11" max="16384" width="9.125" style="2" customWidth="1"/>
  </cols>
  <sheetData>
    <row r="1" spans="8:10" ht="12.75">
      <c r="H1" s="64"/>
      <c r="J1" s="64" t="s">
        <v>161</v>
      </c>
    </row>
    <row r="2" spans="8:10" ht="12.75">
      <c r="H2" s="65"/>
      <c r="J2" s="65" t="s">
        <v>0</v>
      </c>
    </row>
    <row r="3" spans="8:10" ht="12.75">
      <c r="H3" s="64"/>
      <c r="J3" s="64" t="s">
        <v>1</v>
      </c>
    </row>
    <row r="4" spans="8:10" ht="12.75">
      <c r="H4" s="66"/>
      <c r="J4" s="66" t="s">
        <v>336</v>
      </c>
    </row>
    <row r="5" spans="8:10" ht="12.75">
      <c r="H5" s="64"/>
      <c r="J5" s="64"/>
    </row>
    <row r="6" spans="8:10" ht="12.75">
      <c r="H6" s="64"/>
      <c r="J6" s="64" t="s">
        <v>162</v>
      </c>
    </row>
    <row r="7" spans="8:10" ht="12.75">
      <c r="H7" s="65"/>
      <c r="J7" s="65" t="s">
        <v>0</v>
      </c>
    </row>
    <row r="8" spans="8:10" ht="12.75">
      <c r="H8" s="64"/>
      <c r="J8" s="64" t="s">
        <v>1</v>
      </c>
    </row>
    <row r="9" spans="8:10" ht="12.75">
      <c r="H9" s="68"/>
      <c r="J9" s="68" t="s">
        <v>158</v>
      </c>
    </row>
    <row r="11" spans="2:10" ht="35.25" customHeight="1">
      <c r="B11" s="168" t="s">
        <v>307</v>
      </c>
      <c r="C11" s="168"/>
      <c r="D11" s="168"/>
      <c r="E11" s="168"/>
      <c r="F11" s="168"/>
      <c r="G11" s="168"/>
      <c r="H11" s="168"/>
      <c r="I11" s="169"/>
      <c r="J11" s="169"/>
    </row>
    <row r="12" spans="3:10" ht="12.75">
      <c r="C12" s="172"/>
      <c r="D12" s="172"/>
      <c r="E12" s="172"/>
      <c r="F12" s="172"/>
      <c r="G12" s="172"/>
      <c r="J12" s="133" t="s">
        <v>312</v>
      </c>
    </row>
    <row r="13" spans="2:10" ht="51">
      <c r="B13" s="31" t="s">
        <v>2</v>
      </c>
      <c r="C13" s="36" t="s">
        <v>3</v>
      </c>
      <c r="D13" s="173" t="s">
        <v>4</v>
      </c>
      <c r="E13" s="173"/>
      <c r="F13" s="174"/>
      <c r="G13" s="15" t="s">
        <v>5</v>
      </c>
      <c r="H13" s="69" t="s">
        <v>337</v>
      </c>
      <c r="I13" s="69" t="s">
        <v>159</v>
      </c>
      <c r="J13" s="70" t="s">
        <v>160</v>
      </c>
    </row>
    <row r="14" spans="2:10" s="3" customFormat="1" ht="12.75">
      <c r="B14" s="32" t="s">
        <v>6</v>
      </c>
      <c r="C14" s="16">
        <v>2</v>
      </c>
      <c r="D14" s="16">
        <v>3</v>
      </c>
      <c r="E14" s="16">
        <v>4</v>
      </c>
      <c r="F14" s="16">
        <v>5</v>
      </c>
      <c r="G14" s="17" t="s">
        <v>9</v>
      </c>
      <c r="H14" s="154">
        <v>7</v>
      </c>
      <c r="I14" s="57">
        <v>8</v>
      </c>
      <c r="J14" s="57">
        <v>9</v>
      </c>
    </row>
    <row r="15" spans="2:10" s="3" customFormat="1" ht="29.25" customHeight="1">
      <c r="B15" s="113" t="s">
        <v>308</v>
      </c>
      <c r="C15" s="118" t="s">
        <v>309</v>
      </c>
      <c r="D15" s="114"/>
      <c r="E15" s="114"/>
      <c r="F15" s="114"/>
      <c r="G15" s="115"/>
      <c r="H15" s="120">
        <f>H16+H66+H87+H95+H101+H109+H114+H140+H145+H153+H163+H168+H184+H195+H200+H206+H217+H222</f>
        <v>69197663.57</v>
      </c>
      <c r="I15" s="120">
        <f>I16+I66+I87+I95+I101+I109+I114+I140+I145+I153+I163+I168+I184+I195+I200+I206+I217+I222</f>
        <v>3797500</v>
      </c>
      <c r="J15" s="120">
        <f>H15+I15</f>
        <v>72995163.57</v>
      </c>
    </row>
    <row r="16" spans="2:10" ht="43.5" customHeight="1">
      <c r="B16" s="33" t="s">
        <v>6</v>
      </c>
      <c r="C16" s="117" t="s">
        <v>30</v>
      </c>
      <c r="D16" s="8" t="s">
        <v>16</v>
      </c>
      <c r="E16" s="8" t="s">
        <v>31</v>
      </c>
      <c r="F16" s="8" t="s">
        <v>32</v>
      </c>
      <c r="G16" s="18"/>
      <c r="H16" s="71">
        <f>H17+H22+H37+H46+H52</f>
        <v>3482871.21</v>
      </c>
      <c r="I16" s="71">
        <f>I17+I22+I37+I46+I52</f>
        <v>800000</v>
      </c>
      <c r="J16" s="71">
        <f aca="true" t="shared" si="0" ref="J16:J45">SUM(H16:I16)</f>
        <v>4282871.21</v>
      </c>
    </row>
    <row r="17" spans="2:10" ht="25.5">
      <c r="B17" s="34" t="s">
        <v>39</v>
      </c>
      <c r="C17" s="37" t="s">
        <v>33</v>
      </c>
      <c r="D17" s="7" t="s">
        <v>16</v>
      </c>
      <c r="E17" s="7" t="s">
        <v>17</v>
      </c>
      <c r="F17" s="7" t="s">
        <v>32</v>
      </c>
      <c r="G17" s="19"/>
      <c r="H17" s="72">
        <f aca="true" t="shared" si="1" ref="H17:I20">H18</f>
        <v>279400</v>
      </c>
      <c r="I17" s="72">
        <f t="shared" si="1"/>
        <v>0</v>
      </c>
      <c r="J17" s="72">
        <f t="shared" si="0"/>
        <v>279400</v>
      </c>
    </row>
    <row r="18" spans="2:10" ht="12.75">
      <c r="B18" s="165"/>
      <c r="C18" s="38" t="s">
        <v>115</v>
      </c>
      <c r="D18" s="6" t="s">
        <v>16</v>
      </c>
      <c r="E18" s="6" t="s">
        <v>17</v>
      </c>
      <c r="F18" s="6" t="s">
        <v>116</v>
      </c>
      <c r="G18" s="19"/>
      <c r="H18" s="73">
        <f t="shared" si="1"/>
        <v>279400</v>
      </c>
      <c r="I18" s="73">
        <f t="shared" si="1"/>
        <v>0</v>
      </c>
      <c r="J18" s="73">
        <f t="shared" si="0"/>
        <v>279400</v>
      </c>
    </row>
    <row r="19" spans="2:10" ht="38.25">
      <c r="B19" s="166"/>
      <c r="C19" s="39" t="s">
        <v>109</v>
      </c>
      <c r="D19" s="6" t="s">
        <v>16</v>
      </c>
      <c r="E19" s="6" t="s">
        <v>17</v>
      </c>
      <c r="F19" s="6" t="s">
        <v>116</v>
      </c>
      <c r="G19" s="19" t="s">
        <v>106</v>
      </c>
      <c r="H19" s="73">
        <f t="shared" si="1"/>
        <v>279400</v>
      </c>
      <c r="I19" s="73">
        <f t="shared" si="1"/>
        <v>0</v>
      </c>
      <c r="J19" s="73">
        <f t="shared" si="0"/>
        <v>279400</v>
      </c>
    </row>
    <row r="20" spans="2:10" ht="12.75">
      <c r="B20" s="166"/>
      <c r="C20" s="38" t="s">
        <v>110</v>
      </c>
      <c r="D20" s="6" t="s">
        <v>16</v>
      </c>
      <c r="E20" s="6" t="s">
        <v>17</v>
      </c>
      <c r="F20" s="6" t="s">
        <v>116</v>
      </c>
      <c r="G20" s="19" t="s">
        <v>107</v>
      </c>
      <c r="H20" s="73">
        <f t="shared" si="1"/>
        <v>279400</v>
      </c>
      <c r="I20" s="73">
        <f t="shared" si="1"/>
        <v>0</v>
      </c>
      <c r="J20" s="73">
        <f t="shared" si="0"/>
        <v>279400</v>
      </c>
    </row>
    <row r="21" spans="2:10" ht="12.75">
      <c r="B21" s="167"/>
      <c r="C21" s="39" t="s">
        <v>26</v>
      </c>
      <c r="D21" s="6" t="s">
        <v>16</v>
      </c>
      <c r="E21" s="6" t="s">
        <v>17</v>
      </c>
      <c r="F21" s="6" t="s">
        <v>116</v>
      </c>
      <c r="G21" s="19" t="s">
        <v>108</v>
      </c>
      <c r="H21" s="73">
        <v>279400</v>
      </c>
      <c r="I21" s="73"/>
      <c r="J21" s="73">
        <f t="shared" si="0"/>
        <v>279400</v>
      </c>
    </row>
    <row r="22" spans="2:10" ht="25.5">
      <c r="B22" s="34" t="s">
        <v>40</v>
      </c>
      <c r="C22" s="40" t="s">
        <v>34</v>
      </c>
      <c r="D22" s="7" t="s">
        <v>16</v>
      </c>
      <c r="E22" s="7" t="s">
        <v>7</v>
      </c>
      <c r="F22" s="7" t="s">
        <v>32</v>
      </c>
      <c r="G22" s="19"/>
      <c r="H22" s="72">
        <f>H23+H29+H33</f>
        <v>2282871.21</v>
      </c>
      <c r="I22" s="72">
        <f>I23+I29+I33</f>
        <v>0</v>
      </c>
      <c r="J22" s="72">
        <f t="shared" si="0"/>
        <v>2282871.21</v>
      </c>
    </row>
    <row r="23" spans="2:10" ht="12.75">
      <c r="B23" s="165"/>
      <c r="C23" s="38" t="s">
        <v>35</v>
      </c>
      <c r="D23" s="6" t="s">
        <v>16</v>
      </c>
      <c r="E23" s="6" t="s">
        <v>7</v>
      </c>
      <c r="F23" s="6" t="s">
        <v>36</v>
      </c>
      <c r="G23" s="19"/>
      <c r="H23" s="73">
        <f>+H26+H24</f>
        <v>119971.21</v>
      </c>
      <c r="I23" s="73">
        <f>+I26+I24</f>
        <v>0</v>
      </c>
      <c r="J23" s="73">
        <f t="shared" si="0"/>
        <v>119971.21</v>
      </c>
    </row>
    <row r="24" spans="2:10" ht="25.5">
      <c r="B24" s="170"/>
      <c r="C24" s="60" t="s">
        <v>102</v>
      </c>
      <c r="D24" s="6" t="s">
        <v>16</v>
      </c>
      <c r="E24" s="6" t="s">
        <v>7</v>
      </c>
      <c r="F24" s="6" t="s">
        <v>36</v>
      </c>
      <c r="G24" s="19" t="s">
        <v>103</v>
      </c>
      <c r="H24" s="73">
        <f>H25</f>
        <v>50000</v>
      </c>
      <c r="I24" s="73">
        <f>I25</f>
        <v>0</v>
      </c>
      <c r="J24" s="73">
        <f t="shared" si="0"/>
        <v>50000</v>
      </c>
    </row>
    <row r="25" spans="2:10" ht="25.5">
      <c r="B25" s="170"/>
      <c r="C25" s="60" t="s">
        <v>105</v>
      </c>
      <c r="D25" s="6" t="s">
        <v>16</v>
      </c>
      <c r="E25" s="6" t="s">
        <v>7</v>
      </c>
      <c r="F25" s="6" t="s">
        <v>36</v>
      </c>
      <c r="G25" s="19" t="s">
        <v>104</v>
      </c>
      <c r="H25" s="73">
        <v>50000</v>
      </c>
      <c r="I25" s="73"/>
      <c r="J25" s="73">
        <f t="shared" si="0"/>
        <v>50000</v>
      </c>
    </row>
    <row r="26" spans="2:10" ht="38.25">
      <c r="B26" s="166"/>
      <c r="C26" s="39" t="s">
        <v>109</v>
      </c>
      <c r="D26" s="6" t="s">
        <v>16</v>
      </c>
      <c r="E26" s="6" t="s">
        <v>7</v>
      </c>
      <c r="F26" s="6" t="s">
        <v>36</v>
      </c>
      <c r="G26" s="19" t="s">
        <v>106</v>
      </c>
      <c r="H26" s="73">
        <f>H27</f>
        <v>69971.21</v>
      </c>
      <c r="I26" s="73">
        <f>I27</f>
        <v>0</v>
      </c>
      <c r="J26" s="73">
        <f t="shared" si="0"/>
        <v>69971.21</v>
      </c>
    </row>
    <row r="27" spans="2:10" ht="12.75">
      <c r="B27" s="166"/>
      <c r="C27" s="38" t="s">
        <v>110</v>
      </c>
      <c r="D27" s="6" t="s">
        <v>16</v>
      </c>
      <c r="E27" s="6" t="s">
        <v>7</v>
      </c>
      <c r="F27" s="6" t="s">
        <v>36</v>
      </c>
      <c r="G27" s="19" t="s">
        <v>107</v>
      </c>
      <c r="H27" s="73">
        <f>H28</f>
        <v>69971.21</v>
      </c>
      <c r="I27" s="73">
        <f>I28</f>
        <v>0</v>
      </c>
      <c r="J27" s="73">
        <f t="shared" si="0"/>
        <v>69971.21</v>
      </c>
    </row>
    <row r="28" spans="2:10" ht="12.75">
      <c r="B28" s="166"/>
      <c r="C28" s="39" t="s">
        <v>26</v>
      </c>
      <c r="D28" s="6" t="s">
        <v>16</v>
      </c>
      <c r="E28" s="6" t="s">
        <v>7</v>
      </c>
      <c r="F28" s="6" t="s">
        <v>36</v>
      </c>
      <c r="G28" s="19" t="s">
        <v>108</v>
      </c>
      <c r="H28" s="73">
        <v>69971.21</v>
      </c>
      <c r="I28" s="73"/>
      <c r="J28" s="73">
        <f t="shared" si="0"/>
        <v>69971.21</v>
      </c>
    </row>
    <row r="29" spans="2:10" ht="12.75">
      <c r="B29" s="166"/>
      <c r="C29" s="38" t="s">
        <v>38</v>
      </c>
      <c r="D29" s="6" t="s">
        <v>16</v>
      </c>
      <c r="E29" s="6" t="s">
        <v>7</v>
      </c>
      <c r="F29" s="6" t="s">
        <v>37</v>
      </c>
      <c r="G29" s="19"/>
      <c r="H29" s="73">
        <f aca="true" t="shared" si="2" ref="H29:I31">H30</f>
        <v>300000</v>
      </c>
      <c r="I29" s="73">
        <f t="shared" si="2"/>
        <v>0</v>
      </c>
      <c r="J29" s="73">
        <f t="shared" si="0"/>
        <v>300000</v>
      </c>
    </row>
    <row r="30" spans="2:10" ht="38.25">
      <c r="B30" s="166"/>
      <c r="C30" s="39" t="s">
        <v>109</v>
      </c>
      <c r="D30" s="6" t="s">
        <v>16</v>
      </c>
      <c r="E30" s="6" t="s">
        <v>7</v>
      </c>
      <c r="F30" s="6" t="s">
        <v>37</v>
      </c>
      <c r="G30" s="19" t="s">
        <v>106</v>
      </c>
      <c r="H30" s="73">
        <f t="shared" si="2"/>
        <v>300000</v>
      </c>
      <c r="I30" s="73">
        <f t="shared" si="2"/>
        <v>0</v>
      </c>
      <c r="J30" s="73">
        <f t="shared" si="0"/>
        <v>300000</v>
      </c>
    </row>
    <row r="31" spans="2:10" ht="12.75">
      <c r="B31" s="166"/>
      <c r="C31" s="38" t="s">
        <v>110</v>
      </c>
      <c r="D31" s="6" t="s">
        <v>16</v>
      </c>
      <c r="E31" s="6" t="s">
        <v>7</v>
      </c>
      <c r="F31" s="6" t="s">
        <v>37</v>
      </c>
      <c r="G31" s="19" t="s">
        <v>107</v>
      </c>
      <c r="H31" s="73">
        <f t="shared" si="2"/>
        <v>300000</v>
      </c>
      <c r="I31" s="73">
        <f t="shared" si="2"/>
        <v>0</v>
      </c>
      <c r="J31" s="73">
        <f t="shared" si="0"/>
        <v>300000</v>
      </c>
    </row>
    <row r="32" spans="2:10" ht="12.75">
      <c r="B32" s="166"/>
      <c r="C32" s="39" t="s">
        <v>26</v>
      </c>
      <c r="D32" s="6" t="s">
        <v>16</v>
      </c>
      <c r="E32" s="6" t="s">
        <v>7</v>
      </c>
      <c r="F32" s="6" t="s">
        <v>37</v>
      </c>
      <c r="G32" s="19" t="s">
        <v>108</v>
      </c>
      <c r="H32" s="73">
        <v>300000</v>
      </c>
      <c r="I32" s="73"/>
      <c r="J32" s="73">
        <f t="shared" si="0"/>
        <v>300000</v>
      </c>
    </row>
    <row r="33" spans="2:10" ht="25.5">
      <c r="B33" s="166"/>
      <c r="C33" s="38" t="s">
        <v>113</v>
      </c>
      <c r="D33" s="6" t="s">
        <v>16</v>
      </c>
      <c r="E33" s="6" t="s">
        <v>7</v>
      </c>
      <c r="F33" s="6" t="s">
        <v>114</v>
      </c>
      <c r="G33" s="19"/>
      <c r="H33" s="73">
        <f aca="true" t="shared" si="3" ref="H33:I35">H34</f>
        <v>1862900</v>
      </c>
      <c r="I33" s="73">
        <f t="shared" si="3"/>
        <v>0</v>
      </c>
      <c r="J33" s="73">
        <f t="shared" si="0"/>
        <v>1862900</v>
      </c>
    </row>
    <row r="34" spans="2:10" ht="38.25">
      <c r="B34" s="166"/>
      <c r="C34" s="39" t="s">
        <v>109</v>
      </c>
      <c r="D34" s="6" t="s">
        <v>16</v>
      </c>
      <c r="E34" s="6" t="s">
        <v>7</v>
      </c>
      <c r="F34" s="6" t="s">
        <v>114</v>
      </c>
      <c r="G34" s="19" t="s">
        <v>106</v>
      </c>
      <c r="H34" s="73">
        <f t="shared" si="3"/>
        <v>1862900</v>
      </c>
      <c r="I34" s="73">
        <f t="shared" si="3"/>
        <v>0</v>
      </c>
      <c r="J34" s="73">
        <f t="shared" si="0"/>
        <v>1862900</v>
      </c>
    </row>
    <row r="35" spans="2:10" ht="12.75">
      <c r="B35" s="166"/>
      <c r="C35" s="38" t="s">
        <v>110</v>
      </c>
      <c r="D35" s="6" t="s">
        <v>16</v>
      </c>
      <c r="E35" s="6" t="s">
        <v>7</v>
      </c>
      <c r="F35" s="6" t="s">
        <v>114</v>
      </c>
      <c r="G35" s="19" t="s">
        <v>107</v>
      </c>
      <c r="H35" s="73">
        <f t="shared" si="3"/>
        <v>1862900</v>
      </c>
      <c r="I35" s="73">
        <f t="shared" si="3"/>
        <v>0</v>
      </c>
      <c r="J35" s="73">
        <f t="shared" si="0"/>
        <v>1862900</v>
      </c>
    </row>
    <row r="36" spans="2:10" ht="12.75">
      <c r="B36" s="167"/>
      <c r="C36" s="39" t="s">
        <v>26</v>
      </c>
      <c r="D36" s="6" t="s">
        <v>16</v>
      </c>
      <c r="E36" s="6" t="s">
        <v>7</v>
      </c>
      <c r="F36" s="6" t="s">
        <v>114</v>
      </c>
      <c r="G36" s="19" t="s">
        <v>108</v>
      </c>
      <c r="H36" s="73">
        <v>1862900</v>
      </c>
      <c r="I36" s="73"/>
      <c r="J36" s="73">
        <f t="shared" si="0"/>
        <v>1862900</v>
      </c>
    </row>
    <row r="37" spans="2:10" ht="12.75">
      <c r="B37" s="34" t="s">
        <v>41</v>
      </c>
      <c r="C37" s="40" t="s">
        <v>43</v>
      </c>
      <c r="D37" s="7" t="s">
        <v>16</v>
      </c>
      <c r="E37" s="7" t="s">
        <v>8</v>
      </c>
      <c r="F37" s="7" t="s">
        <v>32</v>
      </c>
      <c r="G37" s="19"/>
      <c r="H37" s="72">
        <f>H38</f>
        <v>175600</v>
      </c>
      <c r="I37" s="72">
        <f>I38</f>
        <v>0</v>
      </c>
      <c r="J37" s="72">
        <f t="shared" si="0"/>
        <v>175600</v>
      </c>
    </row>
    <row r="38" spans="2:10" ht="12.75">
      <c r="B38" s="165"/>
      <c r="C38" s="38" t="s">
        <v>115</v>
      </c>
      <c r="D38" s="6" t="s">
        <v>16</v>
      </c>
      <c r="E38" s="6" t="s">
        <v>8</v>
      </c>
      <c r="F38" s="6" t="s">
        <v>116</v>
      </c>
      <c r="G38" s="19"/>
      <c r="H38" s="73">
        <f>H39+H41+H43</f>
        <v>175600</v>
      </c>
      <c r="I38" s="73">
        <f>I39+I41+I43</f>
        <v>0</v>
      </c>
      <c r="J38" s="73">
        <f t="shared" si="0"/>
        <v>175600</v>
      </c>
    </row>
    <row r="39" spans="2:10" ht="63.75">
      <c r="B39" s="170"/>
      <c r="C39" s="42" t="s">
        <v>165</v>
      </c>
      <c r="D39" s="6" t="s">
        <v>16</v>
      </c>
      <c r="E39" s="6" t="s">
        <v>8</v>
      </c>
      <c r="F39" s="6" t="s">
        <v>116</v>
      </c>
      <c r="G39" s="19" t="s">
        <v>163</v>
      </c>
      <c r="H39" s="73">
        <f>H40</f>
        <v>10500</v>
      </c>
      <c r="I39" s="73">
        <f>I40</f>
        <v>0</v>
      </c>
      <c r="J39" s="73">
        <f t="shared" si="0"/>
        <v>10500</v>
      </c>
    </row>
    <row r="40" spans="2:10" ht="25.5">
      <c r="B40" s="170"/>
      <c r="C40" s="42" t="s">
        <v>166</v>
      </c>
      <c r="D40" s="6" t="s">
        <v>16</v>
      </c>
      <c r="E40" s="6" t="s">
        <v>8</v>
      </c>
      <c r="F40" s="6" t="s">
        <v>116</v>
      </c>
      <c r="G40" s="19" t="s">
        <v>164</v>
      </c>
      <c r="H40" s="73">
        <v>10500</v>
      </c>
      <c r="I40" s="73"/>
      <c r="J40" s="73">
        <f t="shared" si="0"/>
        <v>10500</v>
      </c>
    </row>
    <row r="41" spans="2:10" ht="25.5">
      <c r="B41" s="166"/>
      <c r="C41" s="41" t="s">
        <v>100</v>
      </c>
      <c r="D41" s="6" t="s">
        <v>16</v>
      </c>
      <c r="E41" s="6" t="s">
        <v>8</v>
      </c>
      <c r="F41" s="6" t="s">
        <v>116</v>
      </c>
      <c r="G41" s="19" t="s">
        <v>98</v>
      </c>
      <c r="H41" s="73">
        <f>H42</f>
        <v>90935.85</v>
      </c>
      <c r="I41" s="73">
        <f>I42</f>
        <v>0</v>
      </c>
      <c r="J41" s="73">
        <f t="shared" si="0"/>
        <v>90935.85</v>
      </c>
    </row>
    <row r="42" spans="2:10" ht="38.25">
      <c r="B42" s="167"/>
      <c r="C42" s="42" t="s">
        <v>101</v>
      </c>
      <c r="D42" s="6" t="s">
        <v>16</v>
      </c>
      <c r="E42" s="6" t="s">
        <v>8</v>
      </c>
      <c r="F42" s="6" t="s">
        <v>116</v>
      </c>
      <c r="G42" s="19" t="s">
        <v>99</v>
      </c>
      <c r="H42" s="73">
        <v>90935.85</v>
      </c>
      <c r="I42" s="73"/>
      <c r="J42" s="73">
        <f t="shared" si="0"/>
        <v>90935.85</v>
      </c>
    </row>
    <row r="43" spans="2:10" ht="38.25">
      <c r="B43" s="56"/>
      <c r="C43" s="39" t="s">
        <v>109</v>
      </c>
      <c r="D43" s="6" t="s">
        <v>16</v>
      </c>
      <c r="E43" s="6" t="s">
        <v>8</v>
      </c>
      <c r="F43" s="6" t="s">
        <v>116</v>
      </c>
      <c r="G43" s="19" t="s">
        <v>106</v>
      </c>
      <c r="H43" s="73">
        <f>H44</f>
        <v>74164.15</v>
      </c>
      <c r="I43" s="73">
        <f>I44</f>
        <v>0</v>
      </c>
      <c r="J43" s="73">
        <f t="shared" si="0"/>
        <v>74164.15</v>
      </c>
    </row>
    <row r="44" spans="2:10" ht="12.75">
      <c r="B44" s="56"/>
      <c r="C44" s="38" t="s">
        <v>110</v>
      </c>
      <c r="D44" s="6" t="s">
        <v>16</v>
      </c>
      <c r="E44" s="6" t="s">
        <v>8</v>
      </c>
      <c r="F44" s="6" t="s">
        <v>116</v>
      </c>
      <c r="G44" s="19" t="s">
        <v>107</v>
      </c>
      <c r="H44" s="73">
        <f>H45</f>
        <v>74164.15</v>
      </c>
      <c r="I44" s="73">
        <f>I45</f>
        <v>0</v>
      </c>
      <c r="J44" s="73">
        <f t="shared" si="0"/>
        <v>74164.15</v>
      </c>
    </row>
    <row r="45" spans="2:10" ht="12.75">
      <c r="B45" s="56"/>
      <c r="C45" s="39" t="s">
        <v>26</v>
      </c>
      <c r="D45" s="6" t="s">
        <v>16</v>
      </c>
      <c r="E45" s="6" t="s">
        <v>8</v>
      </c>
      <c r="F45" s="6" t="s">
        <v>116</v>
      </c>
      <c r="G45" s="19" t="s">
        <v>108</v>
      </c>
      <c r="H45" s="73">
        <v>74164.15</v>
      </c>
      <c r="I45" s="73"/>
      <c r="J45" s="73">
        <f t="shared" si="0"/>
        <v>74164.15</v>
      </c>
    </row>
    <row r="46" spans="2:10" ht="12.75">
      <c r="B46" s="34" t="s">
        <v>42</v>
      </c>
      <c r="C46" s="40" t="s">
        <v>44</v>
      </c>
      <c r="D46" s="7" t="s">
        <v>16</v>
      </c>
      <c r="E46" s="7" t="s">
        <v>10</v>
      </c>
      <c r="F46" s="7" t="s">
        <v>32</v>
      </c>
      <c r="G46" s="19"/>
      <c r="H46" s="72">
        <f>H47</f>
        <v>345000</v>
      </c>
      <c r="I46" s="72">
        <f>I47</f>
        <v>0</v>
      </c>
      <c r="J46" s="72">
        <f>J47</f>
        <v>345000</v>
      </c>
    </row>
    <row r="47" spans="2:10" ht="12.75">
      <c r="B47" s="165"/>
      <c r="C47" s="38" t="s">
        <v>115</v>
      </c>
      <c r="D47" s="6" t="s">
        <v>16</v>
      </c>
      <c r="E47" s="6" t="s">
        <v>10</v>
      </c>
      <c r="F47" s="6" t="s">
        <v>116</v>
      </c>
      <c r="G47" s="19"/>
      <c r="H47" s="73">
        <f aca="true" t="shared" si="4" ref="H47:I49">H48</f>
        <v>345000</v>
      </c>
      <c r="I47" s="73">
        <f t="shared" si="4"/>
        <v>0</v>
      </c>
      <c r="J47" s="73">
        <f>SUM(H47:I47)</f>
        <v>345000</v>
      </c>
    </row>
    <row r="48" spans="2:10" ht="38.25">
      <c r="B48" s="166"/>
      <c r="C48" s="39" t="s">
        <v>109</v>
      </c>
      <c r="D48" s="6" t="s">
        <v>16</v>
      </c>
      <c r="E48" s="6" t="s">
        <v>10</v>
      </c>
      <c r="F48" s="6" t="s">
        <v>116</v>
      </c>
      <c r="G48" s="19" t="s">
        <v>106</v>
      </c>
      <c r="H48" s="73">
        <f t="shared" si="4"/>
        <v>345000</v>
      </c>
      <c r="I48" s="73">
        <f t="shared" si="4"/>
        <v>0</v>
      </c>
      <c r="J48" s="73">
        <f>SUM(H48:I48)</f>
        <v>345000</v>
      </c>
    </row>
    <row r="49" spans="2:10" ht="12.75">
      <c r="B49" s="166"/>
      <c r="C49" s="38" t="s">
        <v>110</v>
      </c>
      <c r="D49" s="6" t="s">
        <v>16</v>
      </c>
      <c r="E49" s="6" t="s">
        <v>10</v>
      </c>
      <c r="F49" s="6" t="s">
        <v>116</v>
      </c>
      <c r="G49" s="19" t="s">
        <v>107</v>
      </c>
      <c r="H49" s="73">
        <f t="shared" si="4"/>
        <v>345000</v>
      </c>
      <c r="I49" s="73">
        <f t="shared" si="4"/>
        <v>0</v>
      </c>
      <c r="J49" s="73">
        <f>SUM(H49:I49)</f>
        <v>345000</v>
      </c>
    </row>
    <row r="50" spans="2:10" ht="12.75">
      <c r="B50" s="166"/>
      <c r="C50" s="39" t="s">
        <v>26</v>
      </c>
      <c r="D50" s="6" t="s">
        <v>16</v>
      </c>
      <c r="E50" s="6" t="s">
        <v>10</v>
      </c>
      <c r="F50" s="6" t="s">
        <v>116</v>
      </c>
      <c r="G50" s="19" t="s">
        <v>108</v>
      </c>
      <c r="H50" s="73">
        <v>345000</v>
      </c>
      <c r="I50" s="73"/>
      <c r="J50" s="73">
        <f>SUM(H50:I50)</f>
        <v>345000</v>
      </c>
    </row>
    <row r="51" spans="2:10" ht="12.75">
      <c r="B51" s="167"/>
      <c r="C51" s="40"/>
      <c r="D51" s="6"/>
      <c r="E51" s="6"/>
      <c r="F51" s="6"/>
      <c r="G51" s="19"/>
      <c r="H51" s="73"/>
      <c r="I51" s="73"/>
      <c r="J51" s="73"/>
    </row>
    <row r="52" spans="2:10" ht="38.25">
      <c r="B52" s="34" t="s">
        <v>47</v>
      </c>
      <c r="C52" s="40" t="s">
        <v>45</v>
      </c>
      <c r="D52" s="7" t="s">
        <v>16</v>
      </c>
      <c r="E52" s="7" t="s">
        <v>46</v>
      </c>
      <c r="F52" s="7" t="s">
        <v>32</v>
      </c>
      <c r="G52" s="19"/>
      <c r="H52" s="72">
        <f>H53+H57+H61</f>
        <v>400000</v>
      </c>
      <c r="I52" s="72">
        <f>I53+I57+I61</f>
        <v>800000</v>
      </c>
      <c r="J52" s="72">
        <f>SUM(H52:I52)</f>
        <v>1200000</v>
      </c>
    </row>
    <row r="53" spans="2:10" ht="25.5">
      <c r="B53" s="165"/>
      <c r="C53" s="38" t="s">
        <v>48</v>
      </c>
      <c r="D53" s="6" t="s">
        <v>16</v>
      </c>
      <c r="E53" s="6" t="s">
        <v>46</v>
      </c>
      <c r="F53" s="6" t="s">
        <v>49</v>
      </c>
      <c r="G53" s="19"/>
      <c r="H53" s="73">
        <f aca="true" t="shared" si="5" ref="H53:I55">H54</f>
        <v>80000</v>
      </c>
      <c r="I53" s="73">
        <f t="shared" si="5"/>
        <v>0</v>
      </c>
      <c r="J53" s="73">
        <f>SUM(H53:I53)</f>
        <v>80000</v>
      </c>
    </row>
    <row r="54" spans="2:10" ht="38.25">
      <c r="B54" s="166"/>
      <c r="C54" s="39" t="s">
        <v>109</v>
      </c>
      <c r="D54" s="6" t="s">
        <v>16</v>
      </c>
      <c r="E54" s="6" t="s">
        <v>46</v>
      </c>
      <c r="F54" s="6" t="s">
        <v>49</v>
      </c>
      <c r="G54" s="19" t="s">
        <v>106</v>
      </c>
      <c r="H54" s="73">
        <f t="shared" si="5"/>
        <v>80000</v>
      </c>
      <c r="I54" s="73">
        <f t="shared" si="5"/>
        <v>0</v>
      </c>
      <c r="J54" s="73">
        <f aca="true" t="shared" si="6" ref="J54:J64">SUM(H54:I54)</f>
        <v>80000</v>
      </c>
    </row>
    <row r="55" spans="2:10" ht="12.75">
      <c r="B55" s="166"/>
      <c r="C55" s="38" t="s">
        <v>110</v>
      </c>
      <c r="D55" s="6" t="s">
        <v>16</v>
      </c>
      <c r="E55" s="6" t="s">
        <v>46</v>
      </c>
      <c r="F55" s="6" t="s">
        <v>49</v>
      </c>
      <c r="G55" s="19" t="s">
        <v>107</v>
      </c>
      <c r="H55" s="73">
        <f t="shared" si="5"/>
        <v>80000</v>
      </c>
      <c r="I55" s="73">
        <f t="shared" si="5"/>
        <v>0</v>
      </c>
      <c r="J55" s="73">
        <f t="shared" si="6"/>
        <v>80000</v>
      </c>
    </row>
    <row r="56" spans="2:10" ht="12.75">
      <c r="B56" s="166"/>
      <c r="C56" s="39" t="s">
        <v>26</v>
      </c>
      <c r="D56" s="6" t="s">
        <v>16</v>
      </c>
      <c r="E56" s="6" t="s">
        <v>46</v>
      </c>
      <c r="F56" s="6" t="s">
        <v>49</v>
      </c>
      <c r="G56" s="19" t="s">
        <v>108</v>
      </c>
      <c r="H56" s="73">
        <v>80000</v>
      </c>
      <c r="I56" s="73"/>
      <c r="J56" s="73">
        <f t="shared" si="6"/>
        <v>80000</v>
      </c>
    </row>
    <row r="57" spans="2:10" ht="38.25">
      <c r="B57" s="166"/>
      <c r="C57" s="38" t="s">
        <v>52</v>
      </c>
      <c r="D57" s="6" t="s">
        <v>16</v>
      </c>
      <c r="E57" s="6" t="s">
        <v>46</v>
      </c>
      <c r="F57" s="6" t="s">
        <v>50</v>
      </c>
      <c r="G57" s="19"/>
      <c r="H57" s="73">
        <f aca="true" t="shared" si="7" ref="H57:I59">H58</f>
        <v>300000</v>
      </c>
      <c r="I57" s="73">
        <f t="shared" si="7"/>
        <v>800000</v>
      </c>
      <c r="J57" s="73">
        <f t="shared" si="6"/>
        <v>1100000</v>
      </c>
    </row>
    <row r="58" spans="2:10" ht="38.25">
      <c r="B58" s="166"/>
      <c r="C58" s="39" t="s">
        <v>109</v>
      </c>
      <c r="D58" s="6" t="s">
        <v>16</v>
      </c>
      <c r="E58" s="6" t="s">
        <v>46</v>
      </c>
      <c r="F58" s="6" t="s">
        <v>50</v>
      </c>
      <c r="G58" s="19" t="s">
        <v>106</v>
      </c>
      <c r="H58" s="73">
        <f t="shared" si="7"/>
        <v>300000</v>
      </c>
      <c r="I58" s="73">
        <f t="shared" si="7"/>
        <v>800000</v>
      </c>
      <c r="J58" s="73">
        <f t="shared" si="6"/>
        <v>1100000</v>
      </c>
    </row>
    <row r="59" spans="2:10" ht="12.75">
      <c r="B59" s="166"/>
      <c r="C59" s="38" t="s">
        <v>110</v>
      </c>
      <c r="D59" s="6" t="s">
        <v>16</v>
      </c>
      <c r="E59" s="6" t="s">
        <v>46</v>
      </c>
      <c r="F59" s="6" t="s">
        <v>50</v>
      </c>
      <c r="G59" s="19" t="s">
        <v>107</v>
      </c>
      <c r="H59" s="73">
        <f t="shared" si="7"/>
        <v>300000</v>
      </c>
      <c r="I59" s="73">
        <f t="shared" si="7"/>
        <v>800000</v>
      </c>
      <c r="J59" s="73">
        <f t="shared" si="6"/>
        <v>1100000</v>
      </c>
    </row>
    <row r="60" spans="2:10" ht="12.75">
      <c r="B60" s="166"/>
      <c r="C60" s="39" t="s">
        <v>26</v>
      </c>
      <c r="D60" s="6" t="s">
        <v>16</v>
      </c>
      <c r="E60" s="6" t="s">
        <v>46</v>
      </c>
      <c r="F60" s="6" t="s">
        <v>50</v>
      </c>
      <c r="G60" s="19" t="s">
        <v>108</v>
      </c>
      <c r="H60" s="73">
        <f>100000+200000</f>
        <v>300000</v>
      </c>
      <c r="I60" s="73">
        <v>800000</v>
      </c>
      <c r="J60" s="73">
        <f t="shared" si="6"/>
        <v>1100000</v>
      </c>
    </row>
    <row r="61" spans="2:10" ht="25.5">
      <c r="B61" s="166"/>
      <c r="C61" s="38" t="s">
        <v>53</v>
      </c>
      <c r="D61" s="6" t="s">
        <v>16</v>
      </c>
      <c r="E61" s="6" t="s">
        <v>46</v>
      </c>
      <c r="F61" s="6" t="s">
        <v>51</v>
      </c>
      <c r="G61" s="19"/>
      <c r="H61" s="73">
        <f aca="true" t="shared" si="8" ref="H61:I63">H62</f>
        <v>20000</v>
      </c>
      <c r="I61" s="73">
        <f t="shared" si="8"/>
        <v>0</v>
      </c>
      <c r="J61" s="73">
        <f t="shared" si="6"/>
        <v>20000</v>
      </c>
    </row>
    <row r="62" spans="2:10" ht="38.25">
      <c r="B62" s="166"/>
      <c r="C62" s="39" t="s">
        <v>109</v>
      </c>
      <c r="D62" s="6" t="s">
        <v>16</v>
      </c>
      <c r="E62" s="6" t="s">
        <v>46</v>
      </c>
      <c r="F62" s="6" t="s">
        <v>51</v>
      </c>
      <c r="G62" s="19" t="s">
        <v>106</v>
      </c>
      <c r="H62" s="73">
        <f t="shared" si="8"/>
        <v>20000</v>
      </c>
      <c r="I62" s="73">
        <f t="shared" si="8"/>
        <v>0</v>
      </c>
      <c r="J62" s="73">
        <f t="shared" si="6"/>
        <v>20000</v>
      </c>
    </row>
    <row r="63" spans="2:10" ht="12.75">
      <c r="B63" s="166"/>
      <c r="C63" s="38" t="s">
        <v>110</v>
      </c>
      <c r="D63" s="6" t="s">
        <v>16</v>
      </c>
      <c r="E63" s="6" t="s">
        <v>46</v>
      </c>
      <c r="F63" s="6" t="s">
        <v>51</v>
      </c>
      <c r="G63" s="19" t="s">
        <v>107</v>
      </c>
      <c r="H63" s="73">
        <f t="shared" si="8"/>
        <v>20000</v>
      </c>
      <c r="I63" s="73">
        <f t="shared" si="8"/>
        <v>0</v>
      </c>
      <c r="J63" s="73">
        <f t="shared" si="6"/>
        <v>20000</v>
      </c>
    </row>
    <row r="64" spans="2:10" ht="12.75">
      <c r="B64" s="166"/>
      <c r="C64" s="39" t="s">
        <v>26</v>
      </c>
      <c r="D64" s="6" t="s">
        <v>16</v>
      </c>
      <c r="E64" s="6" t="s">
        <v>46</v>
      </c>
      <c r="F64" s="6" t="s">
        <v>51</v>
      </c>
      <c r="G64" s="19" t="s">
        <v>108</v>
      </c>
      <c r="H64" s="73">
        <v>20000</v>
      </c>
      <c r="I64" s="73"/>
      <c r="J64" s="73">
        <f t="shared" si="6"/>
        <v>20000</v>
      </c>
    </row>
    <row r="65" spans="2:10" ht="12.75">
      <c r="B65" s="171"/>
      <c r="C65" s="38"/>
      <c r="D65" s="6"/>
      <c r="E65" s="6"/>
      <c r="F65" s="20"/>
      <c r="G65" s="19"/>
      <c r="H65" s="72"/>
      <c r="I65" s="72"/>
      <c r="J65" s="72"/>
    </row>
    <row r="66" spans="2:10" ht="60">
      <c r="B66" s="33" t="s">
        <v>13</v>
      </c>
      <c r="C66" s="43" t="s">
        <v>54</v>
      </c>
      <c r="D66" s="8" t="s">
        <v>19</v>
      </c>
      <c r="E66" s="8" t="s">
        <v>31</v>
      </c>
      <c r="F66" s="8" t="s">
        <v>32</v>
      </c>
      <c r="G66" s="21"/>
      <c r="H66" s="72">
        <f>H67+H70+H73+H76+H79+H82</f>
        <v>1355000</v>
      </c>
      <c r="I66" s="77">
        <f>I67+I70+I73+I76+I79+I82</f>
        <v>0</v>
      </c>
      <c r="J66" s="72">
        <f>SUM(H66:I66)</f>
        <v>1355000</v>
      </c>
    </row>
    <row r="67" spans="2:10" ht="63.75">
      <c r="B67" s="165"/>
      <c r="C67" s="91" t="s">
        <v>143</v>
      </c>
      <c r="D67" s="6" t="s">
        <v>19</v>
      </c>
      <c r="E67" s="6" t="s">
        <v>31</v>
      </c>
      <c r="F67" s="6" t="s">
        <v>144</v>
      </c>
      <c r="G67" s="19"/>
      <c r="H67" s="73">
        <f>H68</f>
        <v>252000</v>
      </c>
      <c r="I67" s="73">
        <f>I68</f>
        <v>0</v>
      </c>
      <c r="J67" s="73">
        <f aca="true" t="shared" si="9" ref="J67:J85">SUM(H67:I67)</f>
        <v>252000</v>
      </c>
    </row>
    <row r="68" spans="2:10" ht="25.5">
      <c r="B68" s="166"/>
      <c r="C68" s="92" t="s">
        <v>100</v>
      </c>
      <c r="D68" s="6" t="s">
        <v>19</v>
      </c>
      <c r="E68" s="6" t="s">
        <v>31</v>
      </c>
      <c r="F68" s="6" t="s">
        <v>144</v>
      </c>
      <c r="G68" s="19" t="s">
        <v>98</v>
      </c>
      <c r="H68" s="73">
        <f>H69</f>
        <v>252000</v>
      </c>
      <c r="I68" s="73">
        <f>I69</f>
        <v>0</v>
      </c>
      <c r="J68" s="73">
        <f t="shared" si="9"/>
        <v>252000</v>
      </c>
    </row>
    <row r="69" spans="2:10" ht="38.25">
      <c r="B69" s="166"/>
      <c r="C69" s="93" t="s">
        <v>101</v>
      </c>
      <c r="D69" s="6" t="s">
        <v>19</v>
      </c>
      <c r="E69" s="6" t="s">
        <v>31</v>
      </c>
      <c r="F69" s="6" t="s">
        <v>144</v>
      </c>
      <c r="G69" s="19" t="s">
        <v>99</v>
      </c>
      <c r="H69" s="73">
        <v>252000</v>
      </c>
      <c r="I69" s="73"/>
      <c r="J69" s="73">
        <f t="shared" si="9"/>
        <v>252000</v>
      </c>
    </row>
    <row r="70" spans="2:10" ht="38.25">
      <c r="B70" s="166"/>
      <c r="C70" s="93" t="s">
        <v>148</v>
      </c>
      <c r="D70" s="6" t="s">
        <v>19</v>
      </c>
      <c r="E70" s="6" t="s">
        <v>31</v>
      </c>
      <c r="F70" s="6" t="s">
        <v>145</v>
      </c>
      <c r="G70" s="19"/>
      <c r="H70" s="73">
        <f>H71</f>
        <v>53000</v>
      </c>
      <c r="I70" s="73">
        <f>I71</f>
        <v>0</v>
      </c>
      <c r="J70" s="73">
        <f t="shared" si="9"/>
        <v>53000</v>
      </c>
    </row>
    <row r="71" spans="2:10" ht="25.5">
      <c r="B71" s="166"/>
      <c r="C71" s="92" t="s">
        <v>100</v>
      </c>
      <c r="D71" s="6" t="s">
        <v>19</v>
      </c>
      <c r="E71" s="6" t="s">
        <v>31</v>
      </c>
      <c r="F71" s="6" t="s">
        <v>145</v>
      </c>
      <c r="G71" s="19" t="s">
        <v>98</v>
      </c>
      <c r="H71" s="73">
        <f>H72</f>
        <v>53000</v>
      </c>
      <c r="I71" s="73">
        <f>I72</f>
        <v>0</v>
      </c>
      <c r="J71" s="73">
        <f t="shared" si="9"/>
        <v>53000</v>
      </c>
    </row>
    <row r="72" spans="2:10" ht="38.25">
      <c r="B72" s="166"/>
      <c r="C72" s="93" t="s">
        <v>101</v>
      </c>
      <c r="D72" s="6" t="s">
        <v>19</v>
      </c>
      <c r="E72" s="6" t="s">
        <v>31</v>
      </c>
      <c r="F72" s="6" t="s">
        <v>145</v>
      </c>
      <c r="G72" s="19" t="s">
        <v>99</v>
      </c>
      <c r="H72" s="73">
        <v>53000</v>
      </c>
      <c r="I72" s="73"/>
      <c r="J72" s="73">
        <f t="shared" si="9"/>
        <v>53000</v>
      </c>
    </row>
    <row r="73" spans="2:10" ht="38.25">
      <c r="B73" s="166"/>
      <c r="C73" s="93" t="s">
        <v>149</v>
      </c>
      <c r="D73" s="6" t="s">
        <v>19</v>
      </c>
      <c r="E73" s="6" t="s">
        <v>31</v>
      </c>
      <c r="F73" s="6" t="s">
        <v>146</v>
      </c>
      <c r="G73" s="19"/>
      <c r="H73" s="73">
        <f>H74</f>
        <v>15000</v>
      </c>
      <c r="I73" s="73">
        <f>I74</f>
        <v>0</v>
      </c>
      <c r="J73" s="73">
        <f t="shared" si="9"/>
        <v>15000</v>
      </c>
    </row>
    <row r="74" spans="2:10" ht="25.5">
      <c r="B74" s="166"/>
      <c r="C74" s="92" t="s">
        <v>100</v>
      </c>
      <c r="D74" s="6" t="s">
        <v>19</v>
      </c>
      <c r="E74" s="6" t="s">
        <v>31</v>
      </c>
      <c r="F74" s="6" t="s">
        <v>146</v>
      </c>
      <c r="G74" s="19" t="s">
        <v>98</v>
      </c>
      <c r="H74" s="73">
        <f>H75</f>
        <v>15000</v>
      </c>
      <c r="I74" s="73">
        <f>I75</f>
        <v>0</v>
      </c>
      <c r="J74" s="73">
        <f t="shared" si="9"/>
        <v>15000</v>
      </c>
    </row>
    <row r="75" spans="2:10" ht="38.25">
      <c r="B75" s="166"/>
      <c r="C75" s="93" t="s">
        <v>101</v>
      </c>
      <c r="D75" s="6" t="s">
        <v>19</v>
      </c>
      <c r="E75" s="6" t="s">
        <v>31</v>
      </c>
      <c r="F75" s="6" t="s">
        <v>146</v>
      </c>
      <c r="G75" s="19" t="s">
        <v>99</v>
      </c>
      <c r="H75" s="73">
        <v>15000</v>
      </c>
      <c r="I75" s="73"/>
      <c r="J75" s="73">
        <f t="shared" si="9"/>
        <v>15000</v>
      </c>
    </row>
    <row r="76" spans="2:10" ht="25.5">
      <c r="B76" s="166"/>
      <c r="C76" s="93" t="s">
        <v>150</v>
      </c>
      <c r="D76" s="6" t="s">
        <v>19</v>
      </c>
      <c r="E76" s="6" t="s">
        <v>31</v>
      </c>
      <c r="F76" s="6" t="s">
        <v>147</v>
      </c>
      <c r="G76" s="19"/>
      <c r="H76" s="73">
        <f>H77</f>
        <v>170000</v>
      </c>
      <c r="I76" s="73">
        <f>I77</f>
        <v>0</v>
      </c>
      <c r="J76" s="73">
        <f t="shared" si="9"/>
        <v>170000</v>
      </c>
    </row>
    <row r="77" spans="2:10" ht="25.5">
      <c r="B77" s="166"/>
      <c r="C77" s="92" t="s">
        <v>100</v>
      </c>
      <c r="D77" s="6" t="s">
        <v>19</v>
      </c>
      <c r="E77" s="6" t="s">
        <v>31</v>
      </c>
      <c r="F77" s="6" t="s">
        <v>147</v>
      </c>
      <c r="G77" s="19" t="s">
        <v>98</v>
      </c>
      <c r="H77" s="73">
        <f>H78</f>
        <v>170000</v>
      </c>
      <c r="I77" s="73">
        <f>I78</f>
        <v>0</v>
      </c>
      <c r="J77" s="73">
        <f t="shared" si="9"/>
        <v>170000</v>
      </c>
    </row>
    <row r="78" spans="2:10" ht="38.25">
      <c r="B78" s="166"/>
      <c r="C78" s="93" t="s">
        <v>101</v>
      </c>
      <c r="D78" s="6" t="s">
        <v>19</v>
      </c>
      <c r="E78" s="6" t="s">
        <v>31</v>
      </c>
      <c r="F78" s="6" t="s">
        <v>147</v>
      </c>
      <c r="G78" s="19" t="s">
        <v>99</v>
      </c>
      <c r="H78" s="73">
        <v>170000</v>
      </c>
      <c r="I78" s="73"/>
      <c r="J78" s="73">
        <f t="shared" si="9"/>
        <v>170000</v>
      </c>
    </row>
    <row r="79" spans="2:10" ht="38.25">
      <c r="B79" s="166"/>
      <c r="C79" s="93" t="s">
        <v>151</v>
      </c>
      <c r="D79" s="6" t="s">
        <v>19</v>
      </c>
      <c r="E79" s="6" t="s">
        <v>31</v>
      </c>
      <c r="F79" s="6" t="s">
        <v>152</v>
      </c>
      <c r="G79" s="19"/>
      <c r="H79" s="73">
        <f>H80</f>
        <v>65000</v>
      </c>
      <c r="I79" s="73">
        <f>I80</f>
        <v>0</v>
      </c>
      <c r="J79" s="73">
        <f t="shared" si="9"/>
        <v>65000</v>
      </c>
    </row>
    <row r="80" spans="2:10" ht="25.5">
      <c r="B80" s="166"/>
      <c r="C80" s="92" t="s">
        <v>100</v>
      </c>
      <c r="D80" s="6" t="s">
        <v>19</v>
      </c>
      <c r="E80" s="6" t="s">
        <v>31</v>
      </c>
      <c r="F80" s="6" t="s">
        <v>152</v>
      </c>
      <c r="G80" s="19" t="s">
        <v>98</v>
      </c>
      <c r="H80" s="73">
        <f>H81</f>
        <v>65000</v>
      </c>
      <c r="I80" s="73">
        <f>I81</f>
        <v>0</v>
      </c>
      <c r="J80" s="73">
        <f t="shared" si="9"/>
        <v>65000</v>
      </c>
    </row>
    <row r="81" spans="2:10" ht="38.25">
      <c r="B81" s="166"/>
      <c r="C81" s="93" t="s">
        <v>101</v>
      </c>
      <c r="D81" s="6" t="s">
        <v>19</v>
      </c>
      <c r="E81" s="6" t="s">
        <v>31</v>
      </c>
      <c r="F81" s="6" t="s">
        <v>152</v>
      </c>
      <c r="G81" s="19" t="s">
        <v>99</v>
      </c>
      <c r="H81" s="73">
        <v>65000</v>
      </c>
      <c r="I81" s="73"/>
      <c r="J81" s="73">
        <f t="shared" si="9"/>
        <v>65000</v>
      </c>
    </row>
    <row r="82" spans="2:10" ht="38.25">
      <c r="B82" s="166"/>
      <c r="C82" s="94" t="s">
        <v>189</v>
      </c>
      <c r="D82" s="6" t="s">
        <v>19</v>
      </c>
      <c r="E82" s="6" t="s">
        <v>31</v>
      </c>
      <c r="F82" s="6" t="s">
        <v>188</v>
      </c>
      <c r="G82" s="19"/>
      <c r="H82" s="73">
        <f aca="true" t="shared" si="10" ref="H82:I84">H83</f>
        <v>800000</v>
      </c>
      <c r="I82" s="78">
        <f t="shared" si="10"/>
        <v>0</v>
      </c>
      <c r="J82" s="73">
        <f t="shared" si="9"/>
        <v>800000</v>
      </c>
    </row>
    <row r="83" spans="2:10" ht="38.25">
      <c r="B83" s="166"/>
      <c r="C83" s="95" t="s">
        <v>109</v>
      </c>
      <c r="D83" s="6" t="s">
        <v>19</v>
      </c>
      <c r="E83" s="6" t="s">
        <v>31</v>
      </c>
      <c r="F83" s="6" t="s">
        <v>188</v>
      </c>
      <c r="G83" s="19" t="s">
        <v>106</v>
      </c>
      <c r="H83" s="73">
        <f t="shared" si="10"/>
        <v>800000</v>
      </c>
      <c r="I83" s="78">
        <f t="shared" si="10"/>
        <v>0</v>
      </c>
      <c r="J83" s="73">
        <f t="shared" si="9"/>
        <v>800000</v>
      </c>
    </row>
    <row r="84" spans="2:10" ht="12.75">
      <c r="B84" s="166"/>
      <c r="C84" s="96" t="s">
        <v>110</v>
      </c>
      <c r="D84" s="6" t="s">
        <v>19</v>
      </c>
      <c r="E84" s="6" t="s">
        <v>31</v>
      </c>
      <c r="F84" s="6" t="s">
        <v>188</v>
      </c>
      <c r="G84" s="19" t="s">
        <v>107</v>
      </c>
      <c r="H84" s="73">
        <f t="shared" si="10"/>
        <v>800000</v>
      </c>
      <c r="I84" s="78">
        <f t="shared" si="10"/>
        <v>0</v>
      </c>
      <c r="J84" s="73">
        <f t="shared" si="9"/>
        <v>800000</v>
      </c>
    </row>
    <row r="85" spans="2:10" ht="12.75">
      <c r="B85" s="167"/>
      <c r="C85" s="95" t="s">
        <v>26</v>
      </c>
      <c r="D85" s="6" t="s">
        <v>19</v>
      </c>
      <c r="E85" s="6" t="s">
        <v>31</v>
      </c>
      <c r="F85" s="6" t="s">
        <v>188</v>
      </c>
      <c r="G85" s="19" t="s">
        <v>108</v>
      </c>
      <c r="H85" s="73">
        <v>800000</v>
      </c>
      <c r="I85" s="73"/>
      <c r="J85" s="73">
        <f t="shared" si="9"/>
        <v>800000</v>
      </c>
    </row>
    <row r="86" spans="2:10" ht="12.75">
      <c r="B86" s="56"/>
      <c r="C86" s="38"/>
      <c r="D86" s="5"/>
      <c r="E86" s="5"/>
      <c r="F86" s="22"/>
      <c r="G86" s="19"/>
      <c r="H86" s="72"/>
      <c r="I86" s="72"/>
      <c r="J86" s="72"/>
    </row>
    <row r="87" spans="2:10" ht="60">
      <c r="B87" s="33" t="s">
        <v>17</v>
      </c>
      <c r="C87" s="43" t="s">
        <v>55</v>
      </c>
      <c r="D87" s="8" t="s">
        <v>12</v>
      </c>
      <c r="E87" s="8" t="s">
        <v>31</v>
      </c>
      <c r="F87" s="8" t="s">
        <v>32</v>
      </c>
      <c r="G87" s="18"/>
      <c r="H87" s="71">
        <f>H88+H91</f>
        <v>30000</v>
      </c>
      <c r="I87" s="71">
        <f>I88+I91</f>
        <v>0</v>
      </c>
      <c r="J87" s="71">
        <f>SUM(H87:I87)</f>
        <v>30000</v>
      </c>
    </row>
    <row r="88" spans="2:10" ht="38.25">
      <c r="B88" s="155"/>
      <c r="C88" s="38" t="s">
        <v>56</v>
      </c>
      <c r="D88" s="6" t="s">
        <v>12</v>
      </c>
      <c r="E88" s="6" t="s">
        <v>31</v>
      </c>
      <c r="F88" s="6" t="s">
        <v>57</v>
      </c>
      <c r="G88" s="19"/>
      <c r="H88" s="73">
        <f>H89</f>
        <v>10000</v>
      </c>
      <c r="I88" s="73">
        <f>I89</f>
        <v>0</v>
      </c>
      <c r="J88" s="73">
        <f aca="true" t="shared" si="11" ref="J88:J93">SUM(H88:I88)</f>
        <v>10000</v>
      </c>
    </row>
    <row r="89" spans="2:10" ht="25.5">
      <c r="B89" s="163"/>
      <c r="C89" s="41" t="s">
        <v>100</v>
      </c>
      <c r="D89" s="6" t="s">
        <v>12</v>
      </c>
      <c r="E89" s="6" t="s">
        <v>31</v>
      </c>
      <c r="F89" s="6" t="s">
        <v>57</v>
      </c>
      <c r="G89" s="19" t="s">
        <v>98</v>
      </c>
      <c r="H89" s="73">
        <f>H90</f>
        <v>10000</v>
      </c>
      <c r="I89" s="73">
        <f>I90</f>
        <v>0</v>
      </c>
      <c r="J89" s="73">
        <f t="shared" si="11"/>
        <v>10000</v>
      </c>
    </row>
    <row r="90" spans="2:10" ht="38.25">
      <c r="B90" s="163"/>
      <c r="C90" s="42" t="s">
        <v>101</v>
      </c>
      <c r="D90" s="6" t="s">
        <v>12</v>
      </c>
      <c r="E90" s="6" t="s">
        <v>31</v>
      </c>
      <c r="F90" s="6" t="s">
        <v>57</v>
      </c>
      <c r="G90" s="19" t="s">
        <v>99</v>
      </c>
      <c r="H90" s="73">
        <v>10000</v>
      </c>
      <c r="I90" s="73"/>
      <c r="J90" s="73">
        <f t="shared" si="11"/>
        <v>10000</v>
      </c>
    </row>
    <row r="91" spans="2:10" ht="25.5">
      <c r="B91" s="163"/>
      <c r="C91" s="38" t="s">
        <v>58</v>
      </c>
      <c r="D91" s="6" t="s">
        <v>12</v>
      </c>
      <c r="E91" s="6" t="s">
        <v>31</v>
      </c>
      <c r="F91" s="6" t="s">
        <v>59</v>
      </c>
      <c r="G91" s="19"/>
      <c r="H91" s="73">
        <f>H92</f>
        <v>20000</v>
      </c>
      <c r="I91" s="73">
        <f>I92</f>
        <v>0</v>
      </c>
      <c r="J91" s="73">
        <f t="shared" si="11"/>
        <v>20000</v>
      </c>
    </row>
    <row r="92" spans="2:10" ht="12.75">
      <c r="B92" s="163"/>
      <c r="C92" s="38" t="s">
        <v>125</v>
      </c>
      <c r="D92" s="6" t="s">
        <v>12</v>
      </c>
      <c r="E92" s="6" t="s">
        <v>31</v>
      </c>
      <c r="F92" s="6" t="s">
        <v>59</v>
      </c>
      <c r="G92" s="19" t="s">
        <v>123</v>
      </c>
      <c r="H92" s="73">
        <f>H93</f>
        <v>20000</v>
      </c>
      <c r="I92" s="73">
        <f>I93</f>
        <v>0</v>
      </c>
      <c r="J92" s="73">
        <f t="shared" si="11"/>
        <v>20000</v>
      </c>
    </row>
    <row r="93" spans="2:10" ht="37.5" customHeight="1">
      <c r="B93" s="163"/>
      <c r="C93" s="39" t="s">
        <v>126</v>
      </c>
      <c r="D93" s="6" t="s">
        <v>12</v>
      </c>
      <c r="E93" s="6" t="s">
        <v>31</v>
      </c>
      <c r="F93" s="6" t="s">
        <v>59</v>
      </c>
      <c r="G93" s="19" t="s">
        <v>124</v>
      </c>
      <c r="H93" s="73">
        <v>20000</v>
      </c>
      <c r="I93" s="73"/>
      <c r="J93" s="73">
        <f t="shared" si="11"/>
        <v>20000</v>
      </c>
    </row>
    <row r="94" spans="2:10" ht="12.75">
      <c r="B94" s="164"/>
      <c r="C94" s="38"/>
      <c r="D94" s="6"/>
      <c r="E94" s="6"/>
      <c r="F94" s="6"/>
      <c r="G94" s="19"/>
      <c r="H94" s="73"/>
      <c r="I94" s="73"/>
      <c r="J94" s="73"/>
    </row>
    <row r="95" spans="2:10" ht="43.5" customHeight="1">
      <c r="B95" s="33" t="s">
        <v>7</v>
      </c>
      <c r="C95" s="44" t="s">
        <v>60</v>
      </c>
      <c r="D95" s="8" t="s">
        <v>14</v>
      </c>
      <c r="E95" s="8" t="s">
        <v>31</v>
      </c>
      <c r="F95" s="8" t="s">
        <v>32</v>
      </c>
      <c r="G95" s="23"/>
      <c r="H95" s="71">
        <f aca="true" t="shared" si="12" ref="H95:I97">H96</f>
        <v>50000</v>
      </c>
      <c r="I95" s="71">
        <f t="shared" si="12"/>
        <v>0</v>
      </c>
      <c r="J95" s="71">
        <f>SUM(H95:I95)</f>
        <v>50000</v>
      </c>
    </row>
    <row r="96" spans="2:10" ht="12.75">
      <c r="B96" s="155"/>
      <c r="C96" s="38" t="s">
        <v>62</v>
      </c>
      <c r="D96" s="6" t="s">
        <v>14</v>
      </c>
      <c r="E96" s="6" t="s">
        <v>31</v>
      </c>
      <c r="F96" s="6" t="s">
        <v>61</v>
      </c>
      <c r="G96" s="19"/>
      <c r="H96" s="73">
        <f t="shared" si="12"/>
        <v>50000</v>
      </c>
      <c r="I96" s="73">
        <f t="shared" si="12"/>
        <v>0</v>
      </c>
      <c r="J96" s="73">
        <f>SUM(H96:I96)</f>
        <v>50000</v>
      </c>
    </row>
    <row r="97" spans="2:10" ht="25.5">
      <c r="B97" s="163"/>
      <c r="C97" s="41" t="s">
        <v>100</v>
      </c>
      <c r="D97" s="6" t="s">
        <v>14</v>
      </c>
      <c r="E97" s="6" t="s">
        <v>31</v>
      </c>
      <c r="F97" s="6" t="s">
        <v>61</v>
      </c>
      <c r="G97" s="19" t="s">
        <v>98</v>
      </c>
      <c r="H97" s="73">
        <f t="shared" si="12"/>
        <v>50000</v>
      </c>
      <c r="I97" s="73">
        <f t="shared" si="12"/>
        <v>0</v>
      </c>
      <c r="J97" s="73">
        <f>SUM(H97:I97)</f>
        <v>50000</v>
      </c>
    </row>
    <row r="98" spans="2:10" ht="38.25">
      <c r="B98" s="163"/>
      <c r="C98" s="42" t="s">
        <v>101</v>
      </c>
      <c r="D98" s="6" t="s">
        <v>14</v>
      </c>
      <c r="E98" s="6" t="s">
        <v>31</v>
      </c>
      <c r="F98" s="6" t="s">
        <v>61</v>
      </c>
      <c r="G98" s="19" t="s">
        <v>99</v>
      </c>
      <c r="H98" s="73">
        <v>50000</v>
      </c>
      <c r="I98" s="73"/>
      <c r="J98" s="73">
        <f>SUM(H98:I98)</f>
        <v>50000</v>
      </c>
    </row>
    <row r="99" spans="2:10" ht="12.75">
      <c r="B99" s="164"/>
      <c r="C99" s="38"/>
      <c r="D99" s="5"/>
      <c r="E99" s="5"/>
      <c r="F99" s="6"/>
      <c r="G99" s="19"/>
      <c r="H99" s="73"/>
      <c r="I99" s="73"/>
      <c r="J99" s="73"/>
    </row>
    <row r="100" spans="2:10" ht="12.75">
      <c r="B100" s="152"/>
      <c r="C100" s="38"/>
      <c r="D100" s="47"/>
      <c r="E100" s="5"/>
      <c r="F100" s="6"/>
      <c r="G100" s="19"/>
      <c r="H100" s="73"/>
      <c r="I100" s="73"/>
      <c r="J100" s="73"/>
    </row>
    <row r="101" spans="2:10" ht="44.25" customHeight="1">
      <c r="B101" s="33" t="s">
        <v>8</v>
      </c>
      <c r="C101" s="46" t="s">
        <v>64</v>
      </c>
      <c r="D101" s="9" t="s">
        <v>63</v>
      </c>
      <c r="E101" s="9" t="s">
        <v>31</v>
      </c>
      <c r="F101" s="8" t="s">
        <v>32</v>
      </c>
      <c r="G101" s="21"/>
      <c r="H101" s="72">
        <f>H102+H105</f>
        <v>244800</v>
      </c>
      <c r="I101" s="72">
        <f>I102+I105</f>
        <v>0</v>
      </c>
      <c r="J101" s="72">
        <f>SUM(H101:I101)</f>
        <v>244800</v>
      </c>
    </row>
    <row r="102" spans="2:10" ht="12.75">
      <c r="B102" s="155"/>
      <c r="C102" s="38" t="s">
        <v>65</v>
      </c>
      <c r="D102" s="6" t="s">
        <v>63</v>
      </c>
      <c r="E102" s="6" t="s">
        <v>31</v>
      </c>
      <c r="F102" s="6" t="s">
        <v>66</v>
      </c>
      <c r="G102" s="19"/>
      <c r="H102" s="73">
        <f>H103</f>
        <v>183600</v>
      </c>
      <c r="I102" s="73">
        <f>I103</f>
        <v>0</v>
      </c>
      <c r="J102" s="73">
        <f aca="true" t="shared" si="13" ref="J102:J107">SUM(H102:I102)</f>
        <v>183600</v>
      </c>
    </row>
    <row r="103" spans="2:10" ht="25.5">
      <c r="B103" s="156"/>
      <c r="C103" s="38" t="s">
        <v>102</v>
      </c>
      <c r="D103" s="6" t="s">
        <v>63</v>
      </c>
      <c r="E103" s="6" t="s">
        <v>31</v>
      </c>
      <c r="F103" s="6" t="s">
        <v>66</v>
      </c>
      <c r="G103" s="19" t="s">
        <v>103</v>
      </c>
      <c r="H103" s="73">
        <f>H104</f>
        <v>183600</v>
      </c>
      <c r="I103" s="73">
        <f>I104</f>
        <v>0</v>
      </c>
      <c r="J103" s="73">
        <f t="shared" si="13"/>
        <v>183600</v>
      </c>
    </row>
    <row r="104" spans="2:10" ht="25.5">
      <c r="B104" s="156"/>
      <c r="C104" s="38" t="s">
        <v>105</v>
      </c>
      <c r="D104" s="6" t="s">
        <v>63</v>
      </c>
      <c r="E104" s="6" t="s">
        <v>31</v>
      </c>
      <c r="F104" s="6" t="s">
        <v>66</v>
      </c>
      <c r="G104" s="19" t="s">
        <v>104</v>
      </c>
      <c r="H104" s="73">
        <v>183600</v>
      </c>
      <c r="I104" s="73"/>
      <c r="J104" s="73">
        <f t="shared" si="13"/>
        <v>183600</v>
      </c>
    </row>
    <row r="105" spans="2:10" ht="25.5">
      <c r="B105" s="156"/>
      <c r="C105" s="47" t="s">
        <v>67</v>
      </c>
      <c r="D105" s="6" t="s">
        <v>63</v>
      </c>
      <c r="E105" s="6" t="s">
        <v>31</v>
      </c>
      <c r="F105" s="6" t="s">
        <v>68</v>
      </c>
      <c r="G105" s="19"/>
      <c r="H105" s="73">
        <f>H106</f>
        <v>61200</v>
      </c>
      <c r="I105" s="73">
        <f>I106</f>
        <v>0</v>
      </c>
      <c r="J105" s="73">
        <f t="shared" si="13"/>
        <v>61200</v>
      </c>
    </row>
    <row r="106" spans="2:10" ht="25.5">
      <c r="B106" s="156"/>
      <c r="C106" s="38" t="s">
        <v>102</v>
      </c>
      <c r="D106" s="6" t="s">
        <v>63</v>
      </c>
      <c r="E106" s="6" t="s">
        <v>31</v>
      </c>
      <c r="F106" s="6" t="s">
        <v>68</v>
      </c>
      <c r="G106" s="19" t="s">
        <v>103</v>
      </c>
      <c r="H106" s="73">
        <f>H107</f>
        <v>61200</v>
      </c>
      <c r="I106" s="73">
        <f>I107</f>
        <v>0</v>
      </c>
      <c r="J106" s="73">
        <f t="shared" si="13"/>
        <v>61200</v>
      </c>
    </row>
    <row r="107" spans="2:10" ht="25.5">
      <c r="B107" s="156"/>
      <c r="C107" s="38" t="s">
        <v>105</v>
      </c>
      <c r="D107" s="6" t="s">
        <v>63</v>
      </c>
      <c r="E107" s="6" t="s">
        <v>31</v>
      </c>
      <c r="F107" s="6" t="s">
        <v>68</v>
      </c>
      <c r="G107" s="19" t="s">
        <v>104</v>
      </c>
      <c r="H107" s="73">
        <v>61200</v>
      </c>
      <c r="I107" s="73"/>
      <c r="J107" s="73">
        <f t="shared" si="13"/>
        <v>61200</v>
      </c>
    </row>
    <row r="108" spans="2:10" ht="11.25" customHeight="1">
      <c r="B108" s="157"/>
      <c r="C108" s="47"/>
      <c r="D108" s="5"/>
      <c r="E108" s="5"/>
      <c r="F108" s="6"/>
      <c r="G108" s="19"/>
      <c r="H108" s="73"/>
      <c r="I108" s="73"/>
      <c r="J108" s="73"/>
    </row>
    <row r="109" spans="2:10" ht="48" customHeight="1">
      <c r="B109" s="33" t="s">
        <v>9</v>
      </c>
      <c r="C109" s="45" t="s">
        <v>69</v>
      </c>
      <c r="D109" s="24" t="s">
        <v>18</v>
      </c>
      <c r="E109" s="10" t="s">
        <v>31</v>
      </c>
      <c r="F109" s="24" t="s">
        <v>32</v>
      </c>
      <c r="G109" s="19"/>
      <c r="H109" s="72">
        <f aca="true" t="shared" si="14" ref="H109:I111">H110</f>
        <v>42358</v>
      </c>
      <c r="I109" s="72">
        <f t="shared" si="14"/>
        <v>0</v>
      </c>
      <c r="J109" s="72">
        <f>SUM(H109:I109)</f>
        <v>42358</v>
      </c>
    </row>
    <row r="110" spans="2:10" ht="38.25">
      <c r="B110" s="155"/>
      <c r="C110" s="38" t="s">
        <v>71</v>
      </c>
      <c r="D110" s="6" t="s">
        <v>18</v>
      </c>
      <c r="E110" s="6" t="s">
        <v>31</v>
      </c>
      <c r="F110" s="6" t="s">
        <v>70</v>
      </c>
      <c r="G110" s="19"/>
      <c r="H110" s="73">
        <f t="shared" si="14"/>
        <v>42358</v>
      </c>
      <c r="I110" s="73">
        <f t="shared" si="14"/>
        <v>0</v>
      </c>
      <c r="J110" s="73">
        <f>SUM(H110:I110)</f>
        <v>42358</v>
      </c>
    </row>
    <row r="111" spans="2:10" ht="25.5">
      <c r="B111" s="156"/>
      <c r="C111" s="38" t="s">
        <v>102</v>
      </c>
      <c r="D111" s="6" t="s">
        <v>18</v>
      </c>
      <c r="E111" s="6" t="s">
        <v>31</v>
      </c>
      <c r="F111" s="6" t="s">
        <v>70</v>
      </c>
      <c r="G111" s="19" t="s">
        <v>103</v>
      </c>
      <c r="H111" s="73">
        <f t="shared" si="14"/>
        <v>42358</v>
      </c>
      <c r="I111" s="73">
        <f t="shared" si="14"/>
        <v>0</v>
      </c>
      <c r="J111" s="73">
        <f>SUM(H111:I111)</f>
        <v>42358</v>
      </c>
    </row>
    <row r="112" spans="2:10" ht="25.5">
      <c r="B112" s="156"/>
      <c r="C112" s="38" t="s">
        <v>105</v>
      </c>
      <c r="D112" s="6" t="s">
        <v>18</v>
      </c>
      <c r="E112" s="6" t="s">
        <v>31</v>
      </c>
      <c r="F112" s="6" t="s">
        <v>70</v>
      </c>
      <c r="G112" s="19" t="s">
        <v>104</v>
      </c>
      <c r="H112" s="73">
        <v>42358</v>
      </c>
      <c r="I112" s="73"/>
      <c r="J112" s="73">
        <f>SUM(H112:I112)</f>
        <v>42358</v>
      </c>
    </row>
    <row r="113" spans="2:10" ht="12.75">
      <c r="B113" s="157"/>
      <c r="C113" s="47"/>
      <c r="D113" s="5"/>
      <c r="E113" s="5"/>
      <c r="F113" s="6"/>
      <c r="G113" s="19"/>
      <c r="H113" s="73"/>
      <c r="I113" s="73"/>
      <c r="J113" s="73"/>
    </row>
    <row r="114" spans="2:10" ht="59.25" customHeight="1">
      <c r="B114" s="33" t="s">
        <v>10</v>
      </c>
      <c r="C114" s="48" t="s">
        <v>130</v>
      </c>
      <c r="D114" s="8" t="s">
        <v>131</v>
      </c>
      <c r="E114" s="8" t="s">
        <v>31</v>
      </c>
      <c r="F114" s="8" t="s">
        <v>32</v>
      </c>
      <c r="G114" s="18"/>
      <c r="H114" s="71">
        <f>H122+H132+H115</f>
        <v>12469732.47</v>
      </c>
      <c r="I114" s="71">
        <f>I122+I132+I115</f>
        <v>2997500</v>
      </c>
      <c r="J114" s="71">
        <f aca="true" t="shared" si="15" ref="J114:J138">SUM(H114:I114)</f>
        <v>15467232.47</v>
      </c>
    </row>
    <row r="115" spans="2:10" ht="30" customHeight="1">
      <c r="B115" s="35" t="s">
        <v>332</v>
      </c>
      <c r="C115" s="49" t="s">
        <v>172</v>
      </c>
      <c r="D115" s="7" t="s">
        <v>131</v>
      </c>
      <c r="E115" s="7" t="s">
        <v>6</v>
      </c>
      <c r="F115" s="7" t="s">
        <v>32</v>
      </c>
      <c r="G115" s="21"/>
      <c r="H115" s="72">
        <f>H116+H119</f>
        <v>714700</v>
      </c>
      <c r="I115" s="72">
        <f>I116+I119</f>
        <v>0</v>
      </c>
      <c r="J115" s="72">
        <f t="shared" si="15"/>
        <v>714700</v>
      </c>
    </row>
    <row r="116" spans="2:10" ht="27.75" customHeight="1">
      <c r="B116" s="76"/>
      <c r="C116" s="39" t="s">
        <v>174</v>
      </c>
      <c r="D116" s="6" t="s">
        <v>131</v>
      </c>
      <c r="E116" s="6" t="s">
        <v>6</v>
      </c>
      <c r="F116" s="6" t="s">
        <v>173</v>
      </c>
      <c r="G116" s="19"/>
      <c r="H116" s="73">
        <f>H117</f>
        <v>403620</v>
      </c>
      <c r="I116" s="73">
        <f>I117</f>
        <v>0</v>
      </c>
      <c r="J116" s="73">
        <f t="shared" si="15"/>
        <v>403620</v>
      </c>
    </row>
    <row r="117" spans="2:10" ht="26.25" customHeight="1">
      <c r="B117" s="76"/>
      <c r="C117" s="41" t="s">
        <v>100</v>
      </c>
      <c r="D117" s="6" t="s">
        <v>131</v>
      </c>
      <c r="E117" s="6" t="s">
        <v>6</v>
      </c>
      <c r="F117" s="6" t="s">
        <v>173</v>
      </c>
      <c r="G117" s="19" t="s">
        <v>98</v>
      </c>
      <c r="H117" s="73">
        <f>H118</f>
        <v>403620</v>
      </c>
      <c r="I117" s="73">
        <f>I118</f>
        <v>0</v>
      </c>
      <c r="J117" s="73">
        <f t="shared" si="15"/>
        <v>403620</v>
      </c>
    </row>
    <row r="118" spans="2:10" ht="42" customHeight="1">
      <c r="B118" s="76"/>
      <c r="C118" s="42" t="s">
        <v>101</v>
      </c>
      <c r="D118" s="6" t="s">
        <v>131</v>
      </c>
      <c r="E118" s="6" t="s">
        <v>6</v>
      </c>
      <c r="F118" s="6" t="s">
        <v>173</v>
      </c>
      <c r="G118" s="19" t="s">
        <v>99</v>
      </c>
      <c r="H118" s="73">
        <v>403620</v>
      </c>
      <c r="I118" s="73"/>
      <c r="J118" s="73">
        <f t="shared" si="15"/>
        <v>403620</v>
      </c>
    </row>
    <row r="119" spans="2:10" ht="27" customHeight="1">
      <c r="B119" s="76"/>
      <c r="C119" s="42" t="s">
        <v>323</v>
      </c>
      <c r="D119" s="6" t="s">
        <v>131</v>
      </c>
      <c r="E119" s="6" t="s">
        <v>6</v>
      </c>
      <c r="F119" s="6" t="s">
        <v>322</v>
      </c>
      <c r="G119" s="19"/>
      <c r="H119" s="73">
        <f>H120</f>
        <v>311080</v>
      </c>
      <c r="I119" s="73">
        <f>I120</f>
        <v>0</v>
      </c>
      <c r="J119" s="73">
        <f t="shared" si="15"/>
        <v>311080</v>
      </c>
    </row>
    <row r="120" spans="2:10" ht="23.25" customHeight="1">
      <c r="B120" s="76"/>
      <c r="C120" s="41" t="s">
        <v>100</v>
      </c>
      <c r="D120" s="6" t="s">
        <v>131</v>
      </c>
      <c r="E120" s="6" t="s">
        <v>6</v>
      </c>
      <c r="F120" s="6" t="s">
        <v>322</v>
      </c>
      <c r="G120" s="19" t="s">
        <v>98</v>
      </c>
      <c r="H120" s="73">
        <f>H121</f>
        <v>311080</v>
      </c>
      <c r="I120" s="73">
        <f>I121</f>
        <v>0</v>
      </c>
      <c r="J120" s="73">
        <f t="shared" si="15"/>
        <v>311080</v>
      </c>
    </row>
    <row r="121" spans="2:10" ht="38.25" customHeight="1">
      <c r="B121" s="76"/>
      <c r="C121" s="42" t="s">
        <v>101</v>
      </c>
      <c r="D121" s="6" t="s">
        <v>131</v>
      </c>
      <c r="E121" s="6" t="s">
        <v>6</v>
      </c>
      <c r="F121" s="6" t="s">
        <v>322</v>
      </c>
      <c r="G121" s="19" t="s">
        <v>99</v>
      </c>
      <c r="H121" s="73">
        <v>311080</v>
      </c>
      <c r="I121" s="73"/>
      <c r="J121" s="73">
        <f t="shared" si="15"/>
        <v>311080</v>
      </c>
    </row>
    <row r="122" spans="2:10" ht="12.75">
      <c r="B122" s="35" t="s">
        <v>333</v>
      </c>
      <c r="C122" s="49" t="s">
        <v>132</v>
      </c>
      <c r="D122" s="7" t="s">
        <v>131</v>
      </c>
      <c r="E122" s="7" t="s">
        <v>17</v>
      </c>
      <c r="F122" s="7" t="s">
        <v>32</v>
      </c>
      <c r="G122" s="19"/>
      <c r="H122" s="72">
        <f>H123+H129</f>
        <v>10766716.47</v>
      </c>
      <c r="I122" s="72">
        <f>I123+I129</f>
        <v>2997500</v>
      </c>
      <c r="J122" s="72">
        <f t="shared" si="15"/>
        <v>13764216.47</v>
      </c>
    </row>
    <row r="123" spans="2:10" ht="25.5">
      <c r="B123" s="59"/>
      <c r="C123" s="39" t="s">
        <v>134</v>
      </c>
      <c r="D123" s="6" t="s">
        <v>131</v>
      </c>
      <c r="E123" s="6" t="s">
        <v>17</v>
      </c>
      <c r="F123" s="6" t="s">
        <v>133</v>
      </c>
      <c r="G123" s="19"/>
      <c r="H123" s="73">
        <f>H124+H126</f>
        <v>10766716.47</v>
      </c>
      <c r="I123" s="78">
        <f>I124+I126</f>
        <v>2857500</v>
      </c>
      <c r="J123" s="73">
        <f t="shared" si="15"/>
        <v>13624216.47</v>
      </c>
    </row>
    <row r="124" spans="2:10" ht="38.25">
      <c r="B124" s="59"/>
      <c r="C124" s="39" t="s">
        <v>137</v>
      </c>
      <c r="D124" s="6" t="s">
        <v>131</v>
      </c>
      <c r="E124" s="6" t="s">
        <v>17</v>
      </c>
      <c r="F124" s="6" t="s">
        <v>133</v>
      </c>
      <c r="G124" s="19" t="s">
        <v>135</v>
      </c>
      <c r="H124" s="73">
        <f>H125</f>
        <v>3194364.03</v>
      </c>
      <c r="I124" s="73">
        <f>I125</f>
        <v>2857500</v>
      </c>
      <c r="J124" s="73">
        <f t="shared" si="15"/>
        <v>6051864.029999999</v>
      </c>
    </row>
    <row r="125" spans="2:10" ht="12.75">
      <c r="B125" s="59"/>
      <c r="C125" s="39" t="s">
        <v>138</v>
      </c>
      <c r="D125" s="6" t="s">
        <v>131</v>
      </c>
      <c r="E125" s="6" t="s">
        <v>17</v>
      </c>
      <c r="F125" s="6" t="s">
        <v>133</v>
      </c>
      <c r="G125" s="19" t="s">
        <v>136</v>
      </c>
      <c r="H125" s="73">
        <v>3194364.03</v>
      </c>
      <c r="I125" s="73">
        <v>2857500</v>
      </c>
      <c r="J125" s="73">
        <f t="shared" si="15"/>
        <v>6051864.029999999</v>
      </c>
    </row>
    <row r="126" spans="2:10" ht="38.25">
      <c r="B126" s="59"/>
      <c r="C126" s="139" t="s">
        <v>109</v>
      </c>
      <c r="D126" s="6" t="s">
        <v>131</v>
      </c>
      <c r="E126" s="6" t="s">
        <v>17</v>
      </c>
      <c r="F126" s="6" t="s">
        <v>133</v>
      </c>
      <c r="G126" s="19" t="s">
        <v>106</v>
      </c>
      <c r="H126" s="73">
        <f>H127</f>
        <v>7572352.44</v>
      </c>
      <c r="I126" s="78">
        <f>I127</f>
        <v>0</v>
      </c>
      <c r="J126" s="73">
        <f t="shared" si="15"/>
        <v>7572352.44</v>
      </c>
    </row>
    <row r="127" spans="2:10" ht="12.75">
      <c r="B127" s="59"/>
      <c r="C127" s="140" t="s">
        <v>110</v>
      </c>
      <c r="D127" s="6" t="s">
        <v>131</v>
      </c>
      <c r="E127" s="6" t="s">
        <v>17</v>
      </c>
      <c r="F127" s="6" t="s">
        <v>133</v>
      </c>
      <c r="G127" s="19" t="s">
        <v>107</v>
      </c>
      <c r="H127" s="73">
        <f>H128</f>
        <v>7572352.44</v>
      </c>
      <c r="I127" s="78">
        <f>I128</f>
        <v>0</v>
      </c>
      <c r="J127" s="73">
        <f t="shared" si="15"/>
        <v>7572352.44</v>
      </c>
    </row>
    <row r="128" spans="2:10" ht="12.75">
      <c r="B128" s="59"/>
      <c r="C128" s="139" t="s">
        <v>26</v>
      </c>
      <c r="D128" s="6" t="s">
        <v>131</v>
      </c>
      <c r="E128" s="6" t="s">
        <v>17</v>
      </c>
      <c r="F128" s="6" t="s">
        <v>133</v>
      </c>
      <c r="G128" s="19" t="s">
        <v>108</v>
      </c>
      <c r="H128" s="73">
        <v>7572352.44</v>
      </c>
      <c r="I128" s="73"/>
      <c r="J128" s="73">
        <f t="shared" si="15"/>
        <v>7572352.44</v>
      </c>
    </row>
    <row r="129" spans="2:10" ht="25.5">
      <c r="B129" s="59"/>
      <c r="C129" s="95" t="s">
        <v>331</v>
      </c>
      <c r="D129" s="6" t="s">
        <v>131</v>
      </c>
      <c r="E129" s="6" t="s">
        <v>17</v>
      </c>
      <c r="F129" s="6" t="s">
        <v>330</v>
      </c>
      <c r="G129" s="19"/>
      <c r="H129" s="73">
        <f>H130</f>
        <v>0</v>
      </c>
      <c r="I129" s="73">
        <f>I130</f>
        <v>140000</v>
      </c>
      <c r="J129" s="73">
        <f t="shared" si="15"/>
        <v>140000</v>
      </c>
    </row>
    <row r="130" spans="2:10" ht="38.25">
      <c r="B130" s="59"/>
      <c r="C130" s="39" t="s">
        <v>137</v>
      </c>
      <c r="D130" s="6" t="s">
        <v>131</v>
      </c>
      <c r="E130" s="6" t="s">
        <v>17</v>
      </c>
      <c r="F130" s="6" t="s">
        <v>330</v>
      </c>
      <c r="G130" s="19" t="s">
        <v>135</v>
      </c>
      <c r="H130" s="73">
        <f>H131</f>
        <v>0</v>
      </c>
      <c r="I130" s="73">
        <f>I131</f>
        <v>140000</v>
      </c>
      <c r="J130" s="73">
        <f t="shared" si="15"/>
        <v>140000</v>
      </c>
    </row>
    <row r="131" spans="2:10" ht="12.75">
      <c r="B131" s="59"/>
      <c r="C131" s="39" t="s">
        <v>138</v>
      </c>
      <c r="D131" s="6" t="s">
        <v>131</v>
      </c>
      <c r="E131" s="6" t="s">
        <v>17</v>
      </c>
      <c r="F131" s="6" t="s">
        <v>330</v>
      </c>
      <c r="G131" s="19" t="s">
        <v>136</v>
      </c>
      <c r="H131" s="73"/>
      <c r="I131" s="73">
        <v>140000</v>
      </c>
      <c r="J131" s="73">
        <f t="shared" si="15"/>
        <v>140000</v>
      </c>
    </row>
    <row r="132" spans="2:10" ht="12.75">
      <c r="B132" s="58" t="s">
        <v>334</v>
      </c>
      <c r="C132" s="49" t="s">
        <v>170</v>
      </c>
      <c r="D132" s="7" t="s">
        <v>131</v>
      </c>
      <c r="E132" s="7" t="s">
        <v>7</v>
      </c>
      <c r="F132" s="7" t="s">
        <v>32</v>
      </c>
      <c r="G132" s="21"/>
      <c r="H132" s="72">
        <f>H136+H133</f>
        <v>988316</v>
      </c>
      <c r="I132" s="30">
        <f>I136+I133</f>
        <v>0</v>
      </c>
      <c r="J132" s="72">
        <f t="shared" si="15"/>
        <v>988316</v>
      </c>
    </row>
    <row r="133" spans="2:10" ht="38.25">
      <c r="B133" s="67"/>
      <c r="C133" s="39" t="s">
        <v>176</v>
      </c>
      <c r="D133" s="6" t="s">
        <v>131</v>
      </c>
      <c r="E133" s="6" t="s">
        <v>7</v>
      </c>
      <c r="F133" s="6" t="s">
        <v>175</v>
      </c>
      <c r="G133" s="19"/>
      <c r="H133" s="73">
        <f>H134</f>
        <v>138316</v>
      </c>
      <c r="I133" s="78">
        <f>I134</f>
        <v>0</v>
      </c>
      <c r="J133" s="73">
        <f t="shared" si="15"/>
        <v>138316</v>
      </c>
    </row>
    <row r="134" spans="2:10" ht="38.25" customHeight="1">
      <c r="B134" s="67"/>
      <c r="C134" s="39" t="s">
        <v>137</v>
      </c>
      <c r="D134" s="6" t="s">
        <v>131</v>
      </c>
      <c r="E134" s="6" t="s">
        <v>7</v>
      </c>
      <c r="F134" s="6" t="s">
        <v>175</v>
      </c>
      <c r="G134" s="19" t="s">
        <v>135</v>
      </c>
      <c r="H134" s="73">
        <f>H135</f>
        <v>138316</v>
      </c>
      <c r="I134" s="78">
        <f>I135</f>
        <v>0</v>
      </c>
      <c r="J134" s="73">
        <f t="shared" si="15"/>
        <v>138316</v>
      </c>
    </row>
    <row r="135" spans="2:10" ht="12.75">
      <c r="B135" s="67"/>
      <c r="C135" s="39" t="s">
        <v>138</v>
      </c>
      <c r="D135" s="6" t="s">
        <v>131</v>
      </c>
      <c r="E135" s="6" t="s">
        <v>7</v>
      </c>
      <c r="F135" s="6" t="s">
        <v>175</v>
      </c>
      <c r="G135" s="19" t="s">
        <v>136</v>
      </c>
      <c r="H135" s="73">
        <v>138316</v>
      </c>
      <c r="I135" s="73"/>
      <c r="J135" s="73">
        <f t="shared" si="15"/>
        <v>138316</v>
      </c>
    </row>
    <row r="136" spans="2:10" ht="38.25">
      <c r="B136" s="62"/>
      <c r="C136" s="39" t="s">
        <v>171</v>
      </c>
      <c r="D136" s="6" t="s">
        <v>131</v>
      </c>
      <c r="E136" s="6" t="s">
        <v>7</v>
      </c>
      <c r="F136" s="6" t="s">
        <v>169</v>
      </c>
      <c r="G136" s="19"/>
      <c r="H136" s="73">
        <f>H137</f>
        <v>850000</v>
      </c>
      <c r="I136" s="73">
        <f>I137</f>
        <v>0</v>
      </c>
      <c r="J136" s="73">
        <f t="shared" si="15"/>
        <v>850000</v>
      </c>
    </row>
    <row r="137" spans="2:10" ht="38.25">
      <c r="B137" s="59"/>
      <c r="C137" s="39" t="s">
        <v>137</v>
      </c>
      <c r="D137" s="6" t="s">
        <v>131</v>
      </c>
      <c r="E137" s="6" t="s">
        <v>7</v>
      </c>
      <c r="F137" s="6" t="s">
        <v>169</v>
      </c>
      <c r="G137" s="19" t="s">
        <v>135</v>
      </c>
      <c r="H137" s="73">
        <f>H138</f>
        <v>850000</v>
      </c>
      <c r="I137" s="73">
        <f>I138</f>
        <v>0</v>
      </c>
      <c r="J137" s="73">
        <f t="shared" si="15"/>
        <v>850000</v>
      </c>
    </row>
    <row r="138" spans="2:10" ht="12.75">
      <c r="B138" s="59"/>
      <c r="C138" s="39" t="s">
        <v>138</v>
      </c>
      <c r="D138" s="6" t="s">
        <v>131</v>
      </c>
      <c r="E138" s="6" t="s">
        <v>7</v>
      </c>
      <c r="F138" s="6" t="s">
        <v>169</v>
      </c>
      <c r="G138" s="19" t="s">
        <v>136</v>
      </c>
      <c r="H138" s="73">
        <v>850000</v>
      </c>
      <c r="I138" s="73"/>
      <c r="J138" s="73">
        <f t="shared" si="15"/>
        <v>850000</v>
      </c>
    </row>
    <row r="139" spans="2:10" ht="12.75">
      <c r="B139" s="59"/>
      <c r="C139" s="39"/>
      <c r="D139" s="6"/>
      <c r="E139" s="6"/>
      <c r="F139" s="6"/>
      <c r="G139" s="19"/>
      <c r="H139" s="73"/>
      <c r="I139" s="73"/>
      <c r="J139" s="73"/>
    </row>
    <row r="140" spans="2:10" ht="91.5" customHeight="1">
      <c r="B140" s="33" t="s">
        <v>21</v>
      </c>
      <c r="C140" s="48" t="s">
        <v>139</v>
      </c>
      <c r="D140" s="8" t="s">
        <v>140</v>
      </c>
      <c r="E140" s="8" t="s">
        <v>31</v>
      </c>
      <c r="F140" s="8" t="s">
        <v>32</v>
      </c>
      <c r="G140" s="18"/>
      <c r="H140" s="71">
        <f aca="true" t="shared" si="16" ref="H140:I142">H141</f>
        <v>341150.89</v>
      </c>
      <c r="I140" s="71">
        <f t="shared" si="16"/>
        <v>0</v>
      </c>
      <c r="J140" s="71">
        <f>SUM(H140:I140)</f>
        <v>341150.89</v>
      </c>
    </row>
    <row r="141" spans="2:10" ht="63" customHeight="1">
      <c r="B141" s="155"/>
      <c r="C141" s="39" t="s">
        <v>141</v>
      </c>
      <c r="D141" s="6" t="s">
        <v>140</v>
      </c>
      <c r="E141" s="6" t="s">
        <v>31</v>
      </c>
      <c r="F141" s="6" t="s">
        <v>142</v>
      </c>
      <c r="G141" s="19"/>
      <c r="H141" s="73">
        <f t="shared" si="16"/>
        <v>341150.89</v>
      </c>
      <c r="I141" s="73">
        <f t="shared" si="16"/>
        <v>0</v>
      </c>
      <c r="J141" s="73">
        <f>SUM(H141:I141)</f>
        <v>341150.89</v>
      </c>
    </row>
    <row r="142" spans="2:10" ht="25.5">
      <c r="B142" s="163"/>
      <c r="C142" s="41" t="s">
        <v>100</v>
      </c>
      <c r="D142" s="6" t="s">
        <v>140</v>
      </c>
      <c r="E142" s="6" t="s">
        <v>31</v>
      </c>
      <c r="F142" s="6" t="s">
        <v>142</v>
      </c>
      <c r="G142" s="19" t="s">
        <v>98</v>
      </c>
      <c r="H142" s="73">
        <f t="shared" si="16"/>
        <v>341150.89</v>
      </c>
      <c r="I142" s="73">
        <f t="shared" si="16"/>
        <v>0</v>
      </c>
      <c r="J142" s="73">
        <f>SUM(H142:I142)</f>
        <v>341150.89</v>
      </c>
    </row>
    <row r="143" spans="2:10" ht="38.25">
      <c r="B143" s="163"/>
      <c r="C143" s="42" t="s">
        <v>101</v>
      </c>
      <c r="D143" s="6" t="s">
        <v>140</v>
      </c>
      <c r="E143" s="6" t="s">
        <v>31</v>
      </c>
      <c r="F143" s="6" t="s">
        <v>142</v>
      </c>
      <c r="G143" s="19" t="s">
        <v>99</v>
      </c>
      <c r="H143" s="73">
        <v>341150.89</v>
      </c>
      <c r="I143" s="73"/>
      <c r="J143" s="73">
        <f>SUM(H143:I143)</f>
        <v>341150.89</v>
      </c>
    </row>
    <row r="144" spans="2:10" ht="12.75">
      <c r="B144" s="164"/>
      <c r="C144" s="47"/>
      <c r="D144" s="6"/>
      <c r="E144" s="6"/>
      <c r="F144" s="6"/>
      <c r="G144" s="19"/>
      <c r="H144" s="73"/>
      <c r="I144" s="73"/>
      <c r="J144" s="73"/>
    </row>
    <row r="145" spans="2:10" ht="45.75" customHeight="1">
      <c r="B145" s="33" t="s">
        <v>22</v>
      </c>
      <c r="C145" s="50" t="s">
        <v>72</v>
      </c>
      <c r="D145" s="8" t="s">
        <v>11</v>
      </c>
      <c r="E145" s="8" t="s">
        <v>31</v>
      </c>
      <c r="F145" s="8" t="s">
        <v>32</v>
      </c>
      <c r="G145" s="21"/>
      <c r="H145" s="72">
        <f>H146+H149</f>
        <v>425300</v>
      </c>
      <c r="I145" s="72">
        <f>I146+I149</f>
        <v>0</v>
      </c>
      <c r="J145" s="72">
        <f>SUM(H145:I145)</f>
        <v>425300</v>
      </c>
    </row>
    <row r="146" spans="2:10" ht="25.5">
      <c r="B146" s="155"/>
      <c r="C146" s="38" t="s">
        <v>129</v>
      </c>
      <c r="D146" s="6" t="s">
        <v>11</v>
      </c>
      <c r="E146" s="6" t="s">
        <v>31</v>
      </c>
      <c r="F146" s="6" t="s">
        <v>117</v>
      </c>
      <c r="G146" s="19"/>
      <c r="H146" s="73">
        <f>H147</f>
        <v>150000</v>
      </c>
      <c r="I146" s="73">
        <f>I147</f>
        <v>0</v>
      </c>
      <c r="J146" s="73">
        <f aca="true" t="shared" si="17" ref="J146:J151">SUM(H146:I146)</f>
        <v>150000</v>
      </c>
    </row>
    <row r="147" spans="2:10" ht="12.75">
      <c r="B147" s="156"/>
      <c r="C147" s="38" t="s">
        <v>119</v>
      </c>
      <c r="D147" s="6" t="s">
        <v>11</v>
      </c>
      <c r="E147" s="6" t="s">
        <v>31</v>
      </c>
      <c r="F147" s="6" t="s">
        <v>117</v>
      </c>
      <c r="G147" s="19" t="s">
        <v>20</v>
      </c>
      <c r="H147" s="73">
        <f>H148</f>
        <v>150000</v>
      </c>
      <c r="I147" s="73">
        <f>I148</f>
        <v>0</v>
      </c>
      <c r="J147" s="73">
        <f t="shared" si="17"/>
        <v>150000</v>
      </c>
    </row>
    <row r="148" spans="2:10" ht="12.75">
      <c r="B148" s="156"/>
      <c r="C148" s="38" t="s">
        <v>120</v>
      </c>
      <c r="D148" s="6" t="s">
        <v>11</v>
      </c>
      <c r="E148" s="6" t="s">
        <v>31</v>
      </c>
      <c r="F148" s="6" t="s">
        <v>117</v>
      </c>
      <c r="G148" s="19" t="s">
        <v>118</v>
      </c>
      <c r="H148" s="73">
        <v>150000</v>
      </c>
      <c r="I148" s="73"/>
      <c r="J148" s="73">
        <f t="shared" si="17"/>
        <v>150000</v>
      </c>
    </row>
    <row r="149" spans="2:10" ht="25.5">
      <c r="B149" s="156"/>
      <c r="C149" s="38" t="s">
        <v>121</v>
      </c>
      <c r="D149" s="6" t="s">
        <v>11</v>
      </c>
      <c r="E149" s="6" t="s">
        <v>31</v>
      </c>
      <c r="F149" s="6" t="s">
        <v>122</v>
      </c>
      <c r="G149" s="19"/>
      <c r="H149" s="73">
        <f>H150</f>
        <v>275300</v>
      </c>
      <c r="I149" s="73">
        <f>I150</f>
        <v>0</v>
      </c>
      <c r="J149" s="73">
        <f t="shared" si="17"/>
        <v>275300</v>
      </c>
    </row>
    <row r="150" spans="2:10" ht="12.75">
      <c r="B150" s="156"/>
      <c r="C150" s="38" t="s">
        <v>119</v>
      </c>
      <c r="D150" s="6" t="s">
        <v>11</v>
      </c>
      <c r="E150" s="6" t="s">
        <v>31</v>
      </c>
      <c r="F150" s="6" t="s">
        <v>122</v>
      </c>
      <c r="G150" s="19" t="s">
        <v>20</v>
      </c>
      <c r="H150" s="73">
        <f>H151</f>
        <v>275300</v>
      </c>
      <c r="I150" s="73">
        <f>I151</f>
        <v>0</v>
      </c>
      <c r="J150" s="73">
        <f t="shared" si="17"/>
        <v>275300</v>
      </c>
    </row>
    <row r="151" spans="2:10" ht="12.75">
      <c r="B151" s="156"/>
      <c r="C151" s="38" t="s">
        <v>120</v>
      </c>
      <c r="D151" s="6" t="s">
        <v>11</v>
      </c>
      <c r="E151" s="6" t="s">
        <v>31</v>
      </c>
      <c r="F151" s="6" t="s">
        <v>122</v>
      </c>
      <c r="G151" s="19" t="s">
        <v>118</v>
      </c>
      <c r="H151" s="73">
        <v>275300</v>
      </c>
      <c r="I151" s="73"/>
      <c r="J151" s="73">
        <f t="shared" si="17"/>
        <v>275300</v>
      </c>
    </row>
    <row r="152" spans="2:10" ht="12.75">
      <c r="B152" s="157"/>
      <c r="C152" s="38"/>
      <c r="D152" s="6"/>
      <c r="E152" s="6"/>
      <c r="F152" s="6"/>
      <c r="G152" s="19"/>
      <c r="H152" s="73"/>
      <c r="I152" s="73"/>
      <c r="J152" s="73"/>
    </row>
    <row r="153" spans="2:10" ht="47.25" customHeight="1">
      <c r="B153" s="33" t="s">
        <v>11</v>
      </c>
      <c r="C153" s="45" t="s">
        <v>157</v>
      </c>
      <c r="D153" s="7" t="s">
        <v>23</v>
      </c>
      <c r="E153" s="7" t="s">
        <v>31</v>
      </c>
      <c r="F153" s="7" t="s">
        <v>32</v>
      </c>
      <c r="G153" s="21"/>
      <c r="H153" s="72">
        <f>H160+H154+H157</f>
        <v>48150245</v>
      </c>
      <c r="I153" s="72">
        <f>I160+I154+I157</f>
        <v>0</v>
      </c>
      <c r="J153" s="72">
        <f>SUM(H153:I153)</f>
        <v>48150245</v>
      </c>
    </row>
    <row r="154" spans="2:10" ht="40.5" customHeight="1">
      <c r="B154" s="35"/>
      <c r="C154" s="38" t="s">
        <v>75</v>
      </c>
      <c r="D154" s="6" t="s">
        <v>23</v>
      </c>
      <c r="E154" s="6" t="s">
        <v>31</v>
      </c>
      <c r="F154" s="6" t="s">
        <v>76</v>
      </c>
      <c r="G154" s="19"/>
      <c r="H154" s="73">
        <f>H155</f>
        <v>5866600</v>
      </c>
      <c r="I154" s="73">
        <f>I155</f>
        <v>0</v>
      </c>
      <c r="J154" s="73">
        <f>SUM(H154:I154)</f>
        <v>5866600</v>
      </c>
    </row>
    <row r="155" spans="2:10" ht="16.5" customHeight="1">
      <c r="B155" s="35"/>
      <c r="C155" s="38" t="s">
        <v>119</v>
      </c>
      <c r="D155" s="6" t="s">
        <v>23</v>
      </c>
      <c r="E155" s="6" t="s">
        <v>31</v>
      </c>
      <c r="F155" s="6" t="s">
        <v>76</v>
      </c>
      <c r="G155" s="19" t="s">
        <v>20</v>
      </c>
      <c r="H155" s="73">
        <f>H156</f>
        <v>5866600</v>
      </c>
      <c r="I155" s="73">
        <f>I156</f>
        <v>0</v>
      </c>
      <c r="J155" s="73">
        <f aca="true" t="shared" si="18" ref="J155:J162">SUM(H155:I155)</f>
        <v>5866600</v>
      </c>
    </row>
    <row r="156" spans="2:10" ht="12.75" customHeight="1">
      <c r="B156" s="35"/>
      <c r="C156" s="38" t="s">
        <v>128</v>
      </c>
      <c r="D156" s="6" t="s">
        <v>23</v>
      </c>
      <c r="E156" s="6" t="s">
        <v>31</v>
      </c>
      <c r="F156" s="6" t="s">
        <v>76</v>
      </c>
      <c r="G156" s="19" t="s">
        <v>127</v>
      </c>
      <c r="H156" s="73">
        <v>5866600</v>
      </c>
      <c r="I156" s="73"/>
      <c r="J156" s="73">
        <f t="shared" si="18"/>
        <v>5866600</v>
      </c>
    </row>
    <row r="157" spans="2:10" ht="24.75" customHeight="1">
      <c r="B157" s="35"/>
      <c r="C157" s="38" t="s">
        <v>77</v>
      </c>
      <c r="D157" s="6" t="s">
        <v>23</v>
      </c>
      <c r="E157" s="6" t="s">
        <v>31</v>
      </c>
      <c r="F157" s="6" t="s">
        <v>78</v>
      </c>
      <c r="G157" s="19"/>
      <c r="H157" s="73">
        <f>H158</f>
        <v>2582000</v>
      </c>
      <c r="I157" s="73">
        <f>I158</f>
        <v>0</v>
      </c>
      <c r="J157" s="73">
        <f t="shared" si="18"/>
        <v>2582000</v>
      </c>
    </row>
    <row r="158" spans="2:10" ht="14.25" customHeight="1">
      <c r="B158" s="35"/>
      <c r="C158" s="38" t="s">
        <v>119</v>
      </c>
      <c r="D158" s="6" t="s">
        <v>23</v>
      </c>
      <c r="E158" s="6" t="s">
        <v>31</v>
      </c>
      <c r="F158" s="6" t="s">
        <v>78</v>
      </c>
      <c r="G158" s="19" t="s">
        <v>20</v>
      </c>
      <c r="H158" s="73">
        <f>H159</f>
        <v>2582000</v>
      </c>
      <c r="I158" s="73">
        <f>I159</f>
        <v>0</v>
      </c>
      <c r="J158" s="73">
        <f t="shared" si="18"/>
        <v>2582000</v>
      </c>
    </row>
    <row r="159" spans="2:10" ht="15" customHeight="1">
      <c r="B159" s="35"/>
      <c r="C159" s="38" t="s">
        <v>128</v>
      </c>
      <c r="D159" s="6" t="s">
        <v>23</v>
      </c>
      <c r="E159" s="6" t="s">
        <v>31</v>
      </c>
      <c r="F159" s="6" t="s">
        <v>78</v>
      </c>
      <c r="G159" s="19" t="s">
        <v>127</v>
      </c>
      <c r="H159" s="73">
        <v>2582000</v>
      </c>
      <c r="I159" s="73"/>
      <c r="J159" s="73">
        <f t="shared" si="18"/>
        <v>2582000</v>
      </c>
    </row>
    <row r="160" spans="2:10" ht="12.75">
      <c r="B160" s="155"/>
      <c r="C160" s="38" t="s">
        <v>73</v>
      </c>
      <c r="D160" s="6" t="s">
        <v>23</v>
      </c>
      <c r="E160" s="6" t="s">
        <v>31</v>
      </c>
      <c r="F160" s="6" t="s">
        <v>74</v>
      </c>
      <c r="G160" s="19"/>
      <c r="H160" s="73">
        <f>H161</f>
        <v>39701645</v>
      </c>
      <c r="I160" s="73">
        <f>I161</f>
        <v>0</v>
      </c>
      <c r="J160" s="73">
        <f t="shared" si="18"/>
        <v>39701645</v>
      </c>
    </row>
    <row r="161" spans="2:10" ht="12.75">
      <c r="B161" s="156"/>
      <c r="C161" s="38" t="s">
        <v>119</v>
      </c>
      <c r="D161" s="6" t="s">
        <v>23</v>
      </c>
      <c r="E161" s="6" t="s">
        <v>31</v>
      </c>
      <c r="F161" s="6" t="s">
        <v>74</v>
      </c>
      <c r="G161" s="19" t="s">
        <v>20</v>
      </c>
      <c r="H161" s="73">
        <f>H162</f>
        <v>39701645</v>
      </c>
      <c r="I161" s="73">
        <f>I162</f>
        <v>0</v>
      </c>
      <c r="J161" s="73">
        <f t="shared" si="18"/>
        <v>39701645</v>
      </c>
    </row>
    <row r="162" spans="2:10" ht="12.75">
      <c r="B162" s="156"/>
      <c r="C162" s="38" t="s">
        <v>120</v>
      </c>
      <c r="D162" s="6" t="s">
        <v>23</v>
      </c>
      <c r="E162" s="6" t="s">
        <v>31</v>
      </c>
      <c r="F162" s="6" t="s">
        <v>74</v>
      </c>
      <c r="G162" s="19" t="s">
        <v>118</v>
      </c>
      <c r="H162" s="73">
        <v>39701645</v>
      </c>
      <c r="I162" s="73"/>
      <c r="J162" s="73">
        <f t="shared" si="18"/>
        <v>39701645</v>
      </c>
    </row>
    <row r="163" spans="2:10" ht="45.75" customHeight="1">
      <c r="B163" s="33" t="s">
        <v>23</v>
      </c>
      <c r="C163" s="45" t="s">
        <v>79</v>
      </c>
      <c r="D163" s="24" t="s">
        <v>15</v>
      </c>
      <c r="E163" s="8" t="s">
        <v>31</v>
      </c>
      <c r="F163" s="8" t="s">
        <v>32</v>
      </c>
      <c r="G163" s="21"/>
      <c r="H163" s="72">
        <f aca="true" t="shared" si="19" ref="H163:I165">H164</f>
        <v>30000</v>
      </c>
      <c r="I163" s="72">
        <f t="shared" si="19"/>
        <v>0</v>
      </c>
      <c r="J163" s="72">
        <f>SUM(H163:I163)</f>
        <v>30000</v>
      </c>
    </row>
    <row r="164" spans="2:10" ht="25.5">
      <c r="B164" s="155"/>
      <c r="C164" s="38" t="s">
        <v>81</v>
      </c>
      <c r="D164" s="6" t="s">
        <v>15</v>
      </c>
      <c r="E164" s="6" t="s">
        <v>31</v>
      </c>
      <c r="F164" s="6" t="s">
        <v>80</v>
      </c>
      <c r="G164" s="19"/>
      <c r="H164" s="73">
        <f t="shared" si="19"/>
        <v>30000</v>
      </c>
      <c r="I164" s="73">
        <f t="shared" si="19"/>
        <v>0</v>
      </c>
      <c r="J164" s="73">
        <f>SUM(H164:I164)</f>
        <v>30000</v>
      </c>
    </row>
    <row r="165" spans="2:10" ht="25.5">
      <c r="B165" s="156"/>
      <c r="C165" s="41" t="s">
        <v>100</v>
      </c>
      <c r="D165" s="6" t="s">
        <v>15</v>
      </c>
      <c r="E165" s="6" t="s">
        <v>31</v>
      </c>
      <c r="F165" s="6" t="s">
        <v>80</v>
      </c>
      <c r="G165" s="19" t="s">
        <v>98</v>
      </c>
      <c r="H165" s="73">
        <f t="shared" si="19"/>
        <v>30000</v>
      </c>
      <c r="I165" s="73">
        <f t="shared" si="19"/>
        <v>0</v>
      </c>
      <c r="J165" s="73">
        <f>SUM(H165:I165)</f>
        <v>30000</v>
      </c>
    </row>
    <row r="166" spans="2:10" ht="38.25">
      <c r="B166" s="156"/>
      <c r="C166" s="42" t="s">
        <v>101</v>
      </c>
      <c r="D166" s="6" t="s">
        <v>15</v>
      </c>
      <c r="E166" s="6" t="s">
        <v>31</v>
      </c>
      <c r="F166" s="6" t="s">
        <v>80</v>
      </c>
      <c r="G166" s="19" t="s">
        <v>99</v>
      </c>
      <c r="H166" s="73">
        <v>30000</v>
      </c>
      <c r="I166" s="73"/>
      <c r="J166" s="73">
        <f>SUM(H166:I166)</f>
        <v>30000</v>
      </c>
    </row>
    <row r="167" spans="2:10" ht="12.75">
      <c r="B167" s="157"/>
      <c r="C167" s="38"/>
      <c r="D167" s="5"/>
      <c r="E167" s="5"/>
      <c r="F167" s="6"/>
      <c r="G167" s="19"/>
      <c r="H167" s="73"/>
      <c r="I167" s="73"/>
      <c r="J167" s="73"/>
    </row>
    <row r="168" spans="2:10" ht="45.75" customHeight="1">
      <c r="B168" s="33" t="s">
        <v>15</v>
      </c>
      <c r="C168" s="50" t="s">
        <v>82</v>
      </c>
      <c r="D168" s="8" t="s">
        <v>25</v>
      </c>
      <c r="E168" s="8" t="s">
        <v>31</v>
      </c>
      <c r="F168" s="8" t="s">
        <v>32</v>
      </c>
      <c r="G168" s="21"/>
      <c r="H168" s="72">
        <f>H169+H175+H180+H172</f>
        <v>951400</v>
      </c>
      <c r="I168" s="72">
        <f>I169+I175+I180+I172</f>
        <v>0</v>
      </c>
      <c r="J168" s="72">
        <f>SUM(H168:I168)</f>
        <v>951400</v>
      </c>
    </row>
    <row r="169" spans="2:10" ht="54" customHeight="1">
      <c r="B169" s="155"/>
      <c r="C169" s="38" t="s">
        <v>85</v>
      </c>
      <c r="D169" s="6" t="s">
        <v>25</v>
      </c>
      <c r="E169" s="6" t="s">
        <v>31</v>
      </c>
      <c r="F169" s="6" t="s">
        <v>86</v>
      </c>
      <c r="G169" s="19"/>
      <c r="H169" s="73">
        <f>H170</f>
        <v>700000</v>
      </c>
      <c r="I169" s="73">
        <f>I170</f>
        <v>0</v>
      </c>
      <c r="J169" s="73">
        <f>SUM(H169:I169)</f>
        <v>700000</v>
      </c>
    </row>
    <row r="170" spans="2:10" ht="12.75">
      <c r="B170" s="156"/>
      <c r="C170" s="55" t="s">
        <v>125</v>
      </c>
      <c r="D170" s="6" t="s">
        <v>25</v>
      </c>
      <c r="E170" s="6" t="s">
        <v>31</v>
      </c>
      <c r="F170" s="6" t="s">
        <v>86</v>
      </c>
      <c r="G170" s="19" t="s">
        <v>123</v>
      </c>
      <c r="H170" s="73">
        <f>H171</f>
        <v>700000</v>
      </c>
      <c r="I170" s="73">
        <f>I171</f>
        <v>0</v>
      </c>
      <c r="J170" s="73">
        <f aca="true" t="shared" si="20" ref="J170:J182">SUM(H170:I170)</f>
        <v>700000</v>
      </c>
    </row>
    <row r="171" spans="2:10" ht="39" customHeight="1">
      <c r="B171" s="156"/>
      <c r="C171" s="41" t="s">
        <v>126</v>
      </c>
      <c r="D171" s="6" t="s">
        <v>25</v>
      </c>
      <c r="E171" s="6" t="s">
        <v>31</v>
      </c>
      <c r="F171" s="6" t="s">
        <v>86</v>
      </c>
      <c r="G171" s="19" t="s">
        <v>124</v>
      </c>
      <c r="H171" s="73">
        <v>700000</v>
      </c>
      <c r="I171" s="73"/>
      <c r="J171" s="73">
        <f t="shared" si="20"/>
        <v>700000</v>
      </c>
    </row>
    <row r="172" spans="2:10" ht="27.75" customHeight="1">
      <c r="B172" s="158"/>
      <c r="C172" s="39" t="s">
        <v>168</v>
      </c>
      <c r="D172" s="6" t="s">
        <v>25</v>
      </c>
      <c r="E172" s="6" t="s">
        <v>31</v>
      </c>
      <c r="F172" s="6" t="s">
        <v>167</v>
      </c>
      <c r="G172" s="19"/>
      <c r="H172" s="73">
        <f>H173</f>
        <v>122000</v>
      </c>
      <c r="I172" s="73">
        <f>I173</f>
        <v>0</v>
      </c>
      <c r="J172" s="73">
        <f t="shared" si="20"/>
        <v>122000</v>
      </c>
    </row>
    <row r="173" spans="2:10" ht="15" customHeight="1">
      <c r="B173" s="156"/>
      <c r="C173" s="124" t="s">
        <v>125</v>
      </c>
      <c r="D173" s="6" t="s">
        <v>25</v>
      </c>
      <c r="E173" s="6" t="s">
        <v>31</v>
      </c>
      <c r="F173" s="6" t="s">
        <v>167</v>
      </c>
      <c r="G173" s="19" t="s">
        <v>123</v>
      </c>
      <c r="H173" s="73">
        <f>H174</f>
        <v>122000</v>
      </c>
      <c r="I173" s="73">
        <f>I174</f>
        <v>0</v>
      </c>
      <c r="J173" s="73">
        <f t="shared" si="20"/>
        <v>122000</v>
      </c>
    </row>
    <row r="174" spans="2:10" ht="39" customHeight="1">
      <c r="B174" s="156"/>
      <c r="C174" s="41" t="s">
        <v>126</v>
      </c>
      <c r="D174" s="6" t="s">
        <v>25</v>
      </c>
      <c r="E174" s="6" t="s">
        <v>31</v>
      </c>
      <c r="F174" s="6" t="s">
        <v>167</v>
      </c>
      <c r="G174" s="19" t="s">
        <v>124</v>
      </c>
      <c r="H174" s="73">
        <v>122000</v>
      </c>
      <c r="I174" s="73"/>
      <c r="J174" s="73">
        <f t="shared" si="20"/>
        <v>122000</v>
      </c>
    </row>
    <row r="175" spans="2:10" ht="25.5">
      <c r="B175" s="156"/>
      <c r="C175" s="38" t="s">
        <v>83</v>
      </c>
      <c r="D175" s="6" t="s">
        <v>25</v>
      </c>
      <c r="E175" s="6" t="s">
        <v>31</v>
      </c>
      <c r="F175" s="6" t="s">
        <v>84</v>
      </c>
      <c r="G175" s="19"/>
      <c r="H175" s="73">
        <f>H176+H178</f>
        <v>25000</v>
      </c>
      <c r="I175" s="73">
        <f>I176+I178</f>
        <v>0</v>
      </c>
      <c r="J175" s="73">
        <f t="shared" si="20"/>
        <v>25000</v>
      </c>
    </row>
    <row r="176" spans="2:10" ht="63.75">
      <c r="B176" s="158"/>
      <c r="C176" s="42" t="s">
        <v>165</v>
      </c>
      <c r="D176" s="6" t="s">
        <v>25</v>
      </c>
      <c r="E176" s="6" t="s">
        <v>31</v>
      </c>
      <c r="F176" s="6" t="s">
        <v>84</v>
      </c>
      <c r="G176" s="19" t="s">
        <v>163</v>
      </c>
      <c r="H176" s="73">
        <f>H177</f>
        <v>13000</v>
      </c>
      <c r="I176" s="73">
        <f>I177</f>
        <v>0</v>
      </c>
      <c r="J176" s="73">
        <f t="shared" si="20"/>
        <v>13000</v>
      </c>
    </row>
    <row r="177" spans="2:10" ht="25.5">
      <c r="B177" s="158"/>
      <c r="C177" s="42" t="s">
        <v>166</v>
      </c>
      <c r="D177" s="6" t="s">
        <v>25</v>
      </c>
      <c r="E177" s="6" t="s">
        <v>31</v>
      </c>
      <c r="F177" s="6" t="s">
        <v>84</v>
      </c>
      <c r="G177" s="19" t="s">
        <v>164</v>
      </c>
      <c r="H177" s="73">
        <v>13000</v>
      </c>
      <c r="I177" s="73"/>
      <c r="J177" s="73">
        <f t="shared" si="20"/>
        <v>13000</v>
      </c>
    </row>
    <row r="178" spans="2:10" ht="25.5">
      <c r="B178" s="156"/>
      <c r="C178" s="41" t="s">
        <v>100</v>
      </c>
      <c r="D178" s="6" t="s">
        <v>25</v>
      </c>
      <c r="E178" s="6" t="s">
        <v>31</v>
      </c>
      <c r="F178" s="6" t="s">
        <v>84</v>
      </c>
      <c r="G178" s="19" t="s">
        <v>98</v>
      </c>
      <c r="H178" s="73">
        <f>H179</f>
        <v>12000</v>
      </c>
      <c r="I178" s="73">
        <f>I179</f>
        <v>0</v>
      </c>
      <c r="J178" s="73">
        <f t="shared" si="20"/>
        <v>12000</v>
      </c>
    </row>
    <row r="179" spans="2:10" ht="38.25">
      <c r="B179" s="156"/>
      <c r="C179" s="42" t="s">
        <v>101</v>
      </c>
      <c r="D179" s="6" t="s">
        <v>25</v>
      </c>
      <c r="E179" s="6" t="s">
        <v>31</v>
      </c>
      <c r="F179" s="6" t="s">
        <v>84</v>
      </c>
      <c r="G179" s="19" t="s">
        <v>99</v>
      </c>
      <c r="H179" s="73">
        <v>12000</v>
      </c>
      <c r="I179" s="73"/>
      <c r="J179" s="73">
        <f t="shared" si="20"/>
        <v>12000</v>
      </c>
    </row>
    <row r="180" spans="2:10" ht="38.25">
      <c r="B180" s="156"/>
      <c r="C180" s="38" t="s">
        <v>156</v>
      </c>
      <c r="D180" s="6" t="s">
        <v>25</v>
      </c>
      <c r="E180" s="6" t="s">
        <v>31</v>
      </c>
      <c r="F180" s="6" t="s">
        <v>87</v>
      </c>
      <c r="G180" s="19"/>
      <c r="H180" s="73">
        <f>H181</f>
        <v>104400</v>
      </c>
      <c r="I180" s="73">
        <f>I181</f>
        <v>0</v>
      </c>
      <c r="J180" s="73">
        <f t="shared" si="20"/>
        <v>104400</v>
      </c>
    </row>
    <row r="181" spans="2:10" ht="12.75">
      <c r="B181" s="156"/>
      <c r="C181" s="55" t="s">
        <v>125</v>
      </c>
      <c r="D181" s="6" t="s">
        <v>25</v>
      </c>
      <c r="E181" s="6" t="s">
        <v>31</v>
      </c>
      <c r="F181" s="6" t="s">
        <v>87</v>
      </c>
      <c r="G181" s="19" t="s">
        <v>123</v>
      </c>
      <c r="H181" s="73">
        <f>H182</f>
        <v>104400</v>
      </c>
      <c r="I181" s="73">
        <f>I182</f>
        <v>0</v>
      </c>
      <c r="J181" s="73">
        <f t="shared" si="20"/>
        <v>104400</v>
      </c>
    </row>
    <row r="182" spans="2:10" ht="25.5" customHeight="1">
      <c r="B182" s="156"/>
      <c r="C182" s="41" t="s">
        <v>126</v>
      </c>
      <c r="D182" s="6" t="s">
        <v>25</v>
      </c>
      <c r="E182" s="6" t="s">
        <v>31</v>
      </c>
      <c r="F182" s="6" t="s">
        <v>87</v>
      </c>
      <c r="G182" s="19" t="s">
        <v>124</v>
      </c>
      <c r="H182" s="73">
        <v>104400</v>
      </c>
      <c r="I182" s="73">
        <f>'[1]ведомств'!$J$578</f>
        <v>0</v>
      </c>
      <c r="J182" s="73">
        <f t="shared" si="20"/>
        <v>104400</v>
      </c>
    </row>
    <row r="183" spans="2:10" ht="12.75">
      <c r="B183" s="157"/>
      <c r="C183" s="38"/>
      <c r="D183" s="47"/>
      <c r="E183" s="47"/>
      <c r="F183" s="6"/>
      <c r="G183" s="19"/>
      <c r="H183" s="73"/>
      <c r="I183" s="73"/>
      <c r="J183" s="73"/>
    </row>
    <row r="184" spans="2:10" ht="76.5" customHeight="1">
      <c r="B184" s="33" t="s">
        <v>25</v>
      </c>
      <c r="C184" s="50" t="s">
        <v>155</v>
      </c>
      <c r="D184" s="8" t="s">
        <v>27</v>
      </c>
      <c r="E184" s="8" t="s">
        <v>31</v>
      </c>
      <c r="F184" s="8" t="s">
        <v>32</v>
      </c>
      <c r="G184" s="21"/>
      <c r="H184" s="72">
        <f>H185+H188+H191</f>
        <v>286000</v>
      </c>
      <c r="I184" s="72">
        <f>I185+I188+I191</f>
        <v>0</v>
      </c>
      <c r="J184" s="72">
        <f>SUM(H184:I184)</f>
        <v>286000</v>
      </c>
    </row>
    <row r="185" spans="2:10" ht="12.75">
      <c r="B185" s="155"/>
      <c r="C185" s="38" t="s">
        <v>338</v>
      </c>
      <c r="D185" s="6" t="s">
        <v>27</v>
      </c>
      <c r="E185" s="6" t="s">
        <v>31</v>
      </c>
      <c r="F185" s="6" t="s">
        <v>88</v>
      </c>
      <c r="G185" s="19"/>
      <c r="H185" s="73">
        <f>H186</f>
        <v>50000</v>
      </c>
      <c r="I185" s="73">
        <f>I186</f>
        <v>0</v>
      </c>
      <c r="J185" s="73">
        <f aca="true" t="shared" si="21" ref="J185:J193">SUM(H185:I185)</f>
        <v>50000</v>
      </c>
    </row>
    <row r="186" spans="2:10" ht="25.5">
      <c r="B186" s="156"/>
      <c r="C186" s="51" t="s">
        <v>100</v>
      </c>
      <c r="D186" s="6" t="s">
        <v>27</v>
      </c>
      <c r="E186" s="6" t="s">
        <v>31</v>
      </c>
      <c r="F186" s="6" t="s">
        <v>88</v>
      </c>
      <c r="G186" s="19" t="s">
        <v>98</v>
      </c>
      <c r="H186" s="73">
        <f>H187</f>
        <v>50000</v>
      </c>
      <c r="I186" s="73">
        <f>I187</f>
        <v>0</v>
      </c>
      <c r="J186" s="73">
        <f t="shared" si="21"/>
        <v>50000</v>
      </c>
    </row>
    <row r="187" spans="2:10" ht="38.25">
      <c r="B187" s="156"/>
      <c r="C187" s="42" t="s">
        <v>101</v>
      </c>
      <c r="D187" s="6" t="s">
        <v>27</v>
      </c>
      <c r="E187" s="6" t="s">
        <v>31</v>
      </c>
      <c r="F187" s="6" t="s">
        <v>88</v>
      </c>
      <c r="G187" s="19" t="s">
        <v>99</v>
      </c>
      <c r="H187" s="73">
        <v>50000</v>
      </c>
      <c r="I187" s="73"/>
      <c r="J187" s="73">
        <f t="shared" si="21"/>
        <v>50000</v>
      </c>
    </row>
    <row r="188" spans="2:10" ht="25.5">
      <c r="B188" s="156"/>
      <c r="C188" s="38" t="s">
        <v>89</v>
      </c>
      <c r="D188" s="6" t="s">
        <v>27</v>
      </c>
      <c r="E188" s="6" t="s">
        <v>31</v>
      </c>
      <c r="F188" s="6" t="s">
        <v>90</v>
      </c>
      <c r="G188" s="19"/>
      <c r="H188" s="73">
        <f>H189</f>
        <v>50000</v>
      </c>
      <c r="I188" s="73">
        <f>I189</f>
        <v>0</v>
      </c>
      <c r="J188" s="73">
        <f t="shared" si="21"/>
        <v>50000</v>
      </c>
    </row>
    <row r="189" spans="2:10" ht="25.5">
      <c r="B189" s="156"/>
      <c r="C189" s="41" t="s">
        <v>100</v>
      </c>
      <c r="D189" s="6" t="s">
        <v>27</v>
      </c>
      <c r="E189" s="6" t="s">
        <v>31</v>
      </c>
      <c r="F189" s="6" t="s">
        <v>90</v>
      </c>
      <c r="G189" s="19" t="s">
        <v>98</v>
      </c>
      <c r="H189" s="73">
        <f>H190</f>
        <v>50000</v>
      </c>
      <c r="I189" s="73">
        <f>I190</f>
        <v>0</v>
      </c>
      <c r="J189" s="73">
        <f t="shared" si="21"/>
        <v>50000</v>
      </c>
    </row>
    <row r="190" spans="2:10" ht="38.25">
      <c r="B190" s="156"/>
      <c r="C190" s="42" t="s">
        <v>101</v>
      </c>
      <c r="D190" s="6" t="s">
        <v>27</v>
      </c>
      <c r="E190" s="6" t="s">
        <v>31</v>
      </c>
      <c r="F190" s="6" t="s">
        <v>90</v>
      </c>
      <c r="G190" s="19" t="s">
        <v>99</v>
      </c>
      <c r="H190" s="73">
        <v>50000</v>
      </c>
      <c r="I190" s="73"/>
      <c r="J190" s="73">
        <f t="shared" si="21"/>
        <v>50000</v>
      </c>
    </row>
    <row r="191" spans="2:10" ht="12.75">
      <c r="B191" s="158"/>
      <c r="C191" s="42" t="s">
        <v>314</v>
      </c>
      <c r="D191" s="6" t="s">
        <v>27</v>
      </c>
      <c r="E191" s="6" t="s">
        <v>31</v>
      </c>
      <c r="F191" s="6" t="s">
        <v>313</v>
      </c>
      <c r="G191" s="19"/>
      <c r="H191" s="73">
        <f>H192</f>
        <v>186000</v>
      </c>
      <c r="I191" s="78">
        <f>I192</f>
        <v>0</v>
      </c>
      <c r="J191" s="73">
        <f t="shared" si="21"/>
        <v>186000</v>
      </c>
    </row>
    <row r="192" spans="2:10" ht="12.75">
      <c r="B192" s="158"/>
      <c r="C192" s="42" t="s">
        <v>125</v>
      </c>
      <c r="D192" s="6" t="s">
        <v>27</v>
      </c>
      <c r="E192" s="6" t="s">
        <v>31</v>
      </c>
      <c r="F192" s="6" t="s">
        <v>313</v>
      </c>
      <c r="G192" s="19" t="s">
        <v>123</v>
      </c>
      <c r="H192" s="73">
        <f>H193</f>
        <v>186000</v>
      </c>
      <c r="I192" s="73">
        <f>I193</f>
        <v>0</v>
      </c>
      <c r="J192" s="73">
        <f t="shared" si="21"/>
        <v>186000</v>
      </c>
    </row>
    <row r="193" spans="2:10" ht="38.25">
      <c r="B193" s="158"/>
      <c r="C193" s="61" t="s">
        <v>126</v>
      </c>
      <c r="D193" s="11" t="s">
        <v>27</v>
      </c>
      <c r="E193" s="6" t="s">
        <v>31</v>
      </c>
      <c r="F193" s="6" t="s">
        <v>313</v>
      </c>
      <c r="G193" s="19" t="s">
        <v>124</v>
      </c>
      <c r="H193" s="73">
        <v>186000</v>
      </c>
      <c r="I193" s="73"/>
      <c r="J193" s="73">
        <f t="shared" si="21"/>
        <v>186000</v>
      </c>
    </row>
    <row r="194" spans="2:10" ht="12.75">
      <c r="B194" s="157"/>
      <c r="C194" s="42"/>
      <c r="D194" s="11"/>
      <c r="E194" s="11"/>
      <c r="F194" s="6"/>
      <c r="G194" s="19"/>
      <c r="H194" s="73"/>
      <c r="I194" s="73"/>
      <c r="J194" s="73"/>
    </row>
    <row r="195" spans="2:10" ht="34.5" customHeight="1">
      <c r="B195" s="33" t="s">
        <v>27</v>
      </c>
      <c r="C195" s="50" t="s">
        <v>91</v>
      </c>
      <c r="D195" s="24" t="s">
        <v>28</v>
      </c>
      <c r="E195" s="24" t="s">
        <v>31</v>
      </c>
      <c r="F195" s="8" t="s">
        <v>32</v>
      </c>
      <c r="G195" s="12"/>
      <c r="H195" s="72">
        <f aca="true" t="shared" si="22" ref="H195:I197">H196</f>
        <v>100000</v>
      </c>
      <c r="I195" s="72">
        <f t="shared" si="22"/>
        <v>0</v>
      </c>
      <c r="J195" s="72">
        <f>SUM(H195:I195)</f>
        <v>100000</v>
      </c>
    </row>
    <row r="196" spans="2:10" ht="12.75">
      <c r="B196" s="159"/>
      <c r="C196" s="52" t="s">
        <v>153</v>
      </c>
      <c r="D196" s="11" t="s">
        <v>28</v>
      </c>
      <c r="E196" s="11" t="s">
        <v>31</v>
      </c>
      <c r="F196" s="6" t="s">
        <v>154</v>
      </c>
      <c r="G196" s="12"/>
      <c r="H196" s="73">
        <f t="shared" si="22"/>
        <v>100000</v>
      </c>
      <c r="I196" s="73">
        <f t="shared" si="22"/>
        <v>0</v>
      </c>
      <c r="J196" s="73">
        <f>SUM(H196:I196)</f>
        <v>100000</v>
      </c>
    </row>
    <row r="197" spans="2:10" ht="27.75" customHeight="1">
      <c r="B197" s="156"/>
      <c r="C197" s="53" t="s">
        <v>100</v>
      </c>
      <c r="D197" s="11" t="s">
        <v>28</v>
      </c>
      <c r="E197" s="11" t="s">
        <v>31</v>
      </c>
      <c r="F197" s="6" t="s">
        <v>154</v>
      </c>
      <c r="G197" s="12" t="s">
        <v>98</v>
      </c>
      <c r="H197" s="73">
        <f t="shared" si="22"/>
        <v>100000</v>
      </c>
      <c r="I197" s="73">
        <f t="shared" si="22"/>
        <v>0</v>
      </c>
      <c r="J197" s="73">
        <f>SUM(H197:I197)</f>
        <v>100000</v>
      </c>
    </row>
    <row r="198" spans="2:10" ht="38.25" customHeight="1">
      <c r="B198" s="156"/>
      <c r="C198" s="42" t="s">
        <v>101</v>
      </c>
      <c r="D198" s="11" t="s">
        <v>28</v>
      </c>
      <c r="E198" s="11" t="s">
        <v>31</v>
      </c>
      <c r="F198" s="6" t="s">
        <v>154</v>
      </c>
      <c r="G198" s="12" t="s">
        <v>99</v>
      </c>
      <c r="H198" s="73">
        <v>100000</v>
      </c>
      <c r="I198" s="73"/>
      <c r="J198" s="73">
        <f>SUM(H198:I198)</f>
        <v>100000</v>
      </c>
    </row>
    <row r="199" spans="2:10" ht="12.75">
      <c r="B199" s="157"/>
      <c r="C199" s="38"/>
      <c r="D199" s="47"/>
      <c r="E199" s="47"/>
      <c r="F199" s="6"/>
      <c r="G199" s="12"/>
      <c r="H199" s="73"/>
      <c r="I199" s="73"/>
      <c r="J199" s="73"/>
    </row>
    <row r="200" spans="2:10" ht="32.25" customHeight="1">
      <c r="B200" s="33" t="s">
        <v>28</v>
      </c>
      <c r="C200" s="50" t="s">
        <v>92</v>
      </c>
      <c r="D200" s="8" t="s">
        <v>29</v>
      </c>
      <c r="E200" s="8" t="s">
        <v>31</v>
      </c>
      <c r="F200" s="8" t="s">
        <v>32</v>
      </c>
      <c r="G200" s="12"/>
      <c r="H200" s="72">
        <f aca="true" t="shared" si="23" ref="H200:I203">H201</f>
        <v>60000</v>
      </c>
      <c r="I200" s="72">
        <f t="shared" si="23"/>
        <v>0</v>
      </c>
      <c r="J200" s="72">
        <f>SUM(H200:I200)</f>
        <v>60000</v>
      </c>
    </row>
    <row r="201" spans="2:10" ht="27" customHeight="1">
      <c r="B201" s="159"/>
      <c r="C201" s="38" t="s">
        <v>112</v>
      </c>
      <c r="D201" s="6" t="s">
        <v>29</v>
      </c>
      <c r="E201" s="6" t="s">
        <v>31</v>
      </c>
      <c r="F201" s="6" t="s">
        <v>111</v>
      </c>
      <c r="G201" s="12"/>
      <c r="H201" s="73">
        <f t="shared" si="23"/>
        <v>60000</v>
      </c>
      <c r="I201" s="73">
        <f t="shared" si="23"/>
        <v>0</v>
      </c>
      <c r="J201" s="73">
        <f>SUM(H201:I201)</f>
        <v>60000</v>
      </c>
    </row>
    <row r="202" spans="2:10" ht="42" customHeight="1">
      <c r="B202" s="160"/>
      <c r="C202" s="39" t="s">
        <v>109</v>
      </c>
      <c r="D202" s="6" t="s">
        <v>29</v>
      </c>
      <c r="E202" s="6" t="s">
        <v>31</v>
      </c>
      <c r="F202" s="6" t="s">
        <v>111</v>
      </c>
      <c r="G202" s="12" t="s">
        <v>106</v>
      </c>
      <c r="H202" s="73">
        <f t="shared" si="23"/>
        <v>60000</v>
      </c>
      <c r="I202" s="73">
        <f t="shared" si="23"/>
        <v>0</v>
      </c>
      <c r="J202" s="73">
        <f>SUM(H202:I202)</f>
        <v>60000</v>
      </c>
    </row>
    <row r="203" spans="2:10" ht="13.5" customHeight="1">
      <c r="B203" s="160"/>
      <c r="C203" s="38" t="s">
        <v>110</v>
      </c>
      <c r="D203" s="6" t="s">
        <v>29</v>
      </c>
      <c r="E203" s="6" t="s">
        <v>31</v>
      </c>
      <c r="F203" s="6" t="s">
        <v>111</v>
      </c>
      <c r="G203" s="12" t="s">
        <v>107</v>
      </c>
      <c r="H203" s="73">
        <f t="shared" si="23"/>
        <v>60000</v>
      </c>
      <c r="I203" s="73">
        <f t="shared" si="23"/>
        <v>0</v>
      </c>
      <c r="J203" s="73">
        <f>SUM(H203:I203)</f>
        <v>60000</v>
      </c>
    </row>
    <row r="204" spans="2:10" ht="27" customHeight="1">
      <c r="B204" s="160"/>
      <c r="C204" s="39" t="s">
        <v>26</v>
      </c>
      <c r="D204" s="6" t="s">
        <v>29</v>
      </c>
      <c r="E204" s="6" t="s">
        <v>31</v>
      </c>
      <c r="F204" s="6" t="s">
        <v>111</v>
      </c>
      <c r="G204" s="12" t="s">
        <v>108</v>
      </c>
      <c r="H204" s="73">
        <v>60000</v>
      </c>
      <c r="I204" s="73"/>
      <c r="J204" s="73">
        <f>SUM(H204:I204)</f>
        <v>60000</v>
      </c>
    </row>
    <row r="205" spans="2:10" ht="15" customHeight="1">
      <c r="B205" s="161"/>
      <c r="C205" s="38"/>
      <c r="D205" s="5"/>
      <c r="E205" s="5"/>
      <c r="F205" s="6"/>
      <c r="G205" s="12"/>
      <c r="H205" s="73"/>
      <c r="I205" s="73"/>
      <c r="J205" s="73"/>
    </row>
    <row r="206" spans="2:10" ht="48" customHeight="1">
      <c r="B206" s="33" t="s">
        <v>29</v>
      </c>
      <c r="C206" s="50" t="s">
        <v>94</v>
      </c>
      <c r="D206" s="8" t="s">
        <v>93</v>
      </c>
      <c r="E206" s="8" t="s">
        <v>31</v>
      </c>
      <c r="F206" s="8" t="s">
        <v>32</v>
      </c>
      <c r="G206" s="12"/>
      <c r="H206" s="72">
        <f>H207+H213+H210</f>
        <v>699806</v>
      </c>
      <c r="I206" s="30">
        <f>I207+I213+I210</f>
        <v>0</v>
      </c>
      <c r="J206" s="72">
        <f aca="true" t="shared" si="24" ref="J206:J215">SUM(H206:I206)</f>
        <v>699806</v>
      </c>
    </row>
    <row r="207" spans="2:10" ht="25.5" customHeight="1">
      <c r="B207" s="159"/>
      <c r="C207" s="38" t="s">
        <v>95</v>
      </c>
      <c r="D207" s="6" t="s">
        <v>93</v>
      </c>
      <c r="E207" s="6" t="s">
        <v>31</v>
      </c>
      <c r="F207" s="6" t="s">
        <v>96</v>
      </c>
      <c r="G207" s="12"/>
      <c r="H207" s="73">
        <f>H208</f>
        <v>352800</v>
      </c>
      <c r="I207" s="73">
        <f>I208</f>
        <v>0</v>
      </c>
      <c r="J207" s="73">
        <f t="shared" si="24"/>
        <v>352800</v>
      </c>
    </row>
    <row r="208" spans="2:10" ht="24" customHeight="1">
      <c r="B208" s="160"/>
      <c r="C208" s="38" t="s">
        <v>102</v>
      </c>
      <c r="D208" s="6" t="s">
        <v>93</v>
      </c>
      <c r="E208" s="6" t="s">
        <v>31</v>
      </c>
      <c r="F208" s="6" t="s">
        <v>96</v>
      </c>
      <c r="G208" s="12" t="s">
        <v>103</v>
      </c>
      <c r="H208" s="73">
        <f>H209</f>
        <v>352800</v>
      </c>
      <c r="I208" s="73">
        <f>I209</f>
        <v>0</v>
      </c>
      <c r="J208" s="73">
        <f t="shared" si="24"/>
        <v>352800</v>
      </c>
    </row>
    <row r="209" spans="2:10" ht="25.5" customHeight="1">
      <c r="B209" s="160"/>
      <c r="C209" s="54" t="s">
        <v>105</v>
      </c>
      <c r="D209" s="6" t="s">
        <v>93</v>
      </c>
      <c r="E209" s="6" t="s">
        <v>31</v>
      </c>
      <c r="F209" s="6" t="s">
        <v>96</v>
      </c>
      <c r="G209" s="12" t="s">
        <v>104</v>
      </c>
      <c r="H209" s="73">
        <v>352800</v>
      </c>
      <c r="I209" s="73"/>
      <c r="J209" s="73">
        <f t="shared" si="24"/>
        <v>352800</v>
      </c>
    </row>
    <row r="210" spans="2:10" ht="25.5" customHeight="1">
      <c r="B210" s="162"/>
      <c r="C210" s="38" t="s">
        <v>186</v>
      </c>
      <c r="D210" s="6" t="s">
        <v>93</v>
      </c>
      <c r="E210" s="6" t="s">
        <v>31</v>
      </c>
      <c r="F210" s="6" t="s">
        <v>185</v>
      </c>
      <c r="G210" s="12"/>
      <c r="H210" s="73">
        <f>H211</f>
        <v>173508</v>
      </c>
      <c r="I210" s="78">
        <f>I211</f>
        <v>0</v>
      </c>
      <c r="J210" s="73">
        <f t="shared" si="24"/>
        <v>173508</v>
      </c>
    </row>
    <row r="211" spans="2:10" ht="25.5" customHeight="1">
      <c r="B211" s="162"/>
      <c r="C211" s="38" t="s">
        <v>102</v>
      </c>
      <c r="D211" s="6" t="s">
        <v>93</v>
      </c>
      <c r="E211" s="6" t="s">
        <v>31</v>
      </c>
      <c r="F211" s="6" t="s">
        <v>185</v>
      </c>
      <c r="G211" s="12" t="s">
        <v>103</v>
      </c>
      <c r="H211" s="73">
        <f>H212</f>
        <v>173508</v>
      </c>
      <c r="I211" s="78">
        <f>I212</f>
        <v>0</v>
      </c>
      <c r="J211" s="73">
        <f t="shared" si="24"/>
        <v>173508</v>
      </c>
    </row>
    <row r="212" spans="2:10" ht="25.5" customHeight="1">
      <c r="B212" s="162"/>
      <c r="C212" s="54" t="s">
        <v>105</v>
      </c>
      <c r="D212" s="6" t="s">
        <v>93</v>
      </c>
      <c r="E212" s="6" t="s">
        <v>31</v>
      </c>
      <c r="F212" s="6" t="s">
        <v>185</v>
      </c>
      <c r="G212" s="12" t="s">
        <v>104</v>
      </c>
      <c r="H212" s="73">
        <v>173508</v>
      </c>
      <c r="I212" s="73"/>
      <c r="J212" s="73">
        <f t="shared" si="24"/>
        <v>173508</v>
      </c>
    </row>
    <row r="213" spans="2:10" ht="25.5" customHeight="1">
      <c r="B213" s="162"/>
      <c r="C213" s="38" t="s">
        <v>178</v>
      </c>
      <c r="D213" s="6" t="s">
        <v>93</v>
      </c>
      <c r="E213" s="6" t="s">
        <v>31</v>
      </c>
      <c r="F213" s="6" t="s">
        <v>177</v>
      </c>
      <c r="G213" s="12"/>
      <c r="H213" s="73">
        <f>H214</f>
        <v>173498</v>
      </c>
      <c r="I213" s="78">
        <f>I214</f>
        <v>0</v>
      </c>
      <c r="J213" s="73">
        <f t="shared" si="24"/>
        <v>173498</v>
      </c>
    </row>
    <row r="214" spans="2:10" ht="25.5" customHeight="1">
      <c r="B214" s="160"/>
      <c r="C214" s="38" t="s">
        <v>102</v>
      </c>
      <c r="D214" s="6" t="s">
        <v>93</v>
      </c>
      <c r="E214" s="6" t="s">
        <v>31</v>
      </c>
      <c r="F214" s="6" t="s">
        <v>177</v>
      </c>
      <c r="G214" s="12" t="s">
        <v>103</v>
      </c>
      <c r="H214" s="73">
        <f>H215</f>
        <v>173498</v>
      </c>
      <c r="I214" s="78">
        <f>I215</f>
        <v>0</v>
      </c>
      <c r="J214" s="73">
        <f t="shared" si="24"/>
        <v>173498</v>
      </c>
    </row>
    <row r="215" spans="2:10" ht="25.5" customHeight="1">
      <c r="B215" s="160"/>
      <c r="C215" s="54" t="s">
        <v>105</v>
      </c>
      <c r="D215" s="6" t="s">
        <v>93</v>
      </c>
      <c r="E215" s="6" t="s">
        <v>31</v>
      </c>
      <c r="F215" s="6" t="s">
        <v>177</v>
      </c>
      <c r="G215" s="12" t="s">
        <v>104</v>
      </c>
      <c r="H215" s="73">
        <v>173498</v>
      </c>
      <c r="I215" s="73"/>
      <c r="J215" s="73">
        <f t="shared" si="24"/>
        <v>173498</v>
      </c>
    </row>
    <row r="216" spans="2:10" ht="13.5" customHeight="1">
      <c r="B216" s="161"/>
      <c r="C216" s="38"/>
      <c r="D216" s="6"/>
      <c r="E216" s="6"/>
      <c r="F216" s="6"/>
      <c r="G216" s="12"/>
      <c r="H216" s="73"/>
      <c r="I216" s="73"/>
      <c r="J216" s="73"/>
    </row>
    <row r="217" spans="2:10" ht="66" customHeight="1">
      <c r="B217" s="33" t="s">
        <v>93</v>
      </c>
      <c r="C217" s="81" t="s">
        <v>180</v>
      </c>
      <c r="D217" s="82" t="s">
        <v>179</v>
      </c>
      <c r="E217" s="82" t="s">
        <v>31</v>
      </c>
      <c r="F217" s="24" t="s">
        <v>32</v>
      </c>
      <c r="G217" s="85"/>
      <c r="H217" s="71">
        <f aca="true" t="shared" si="25" ref="H217:I219">H218</f>
        <v>309000</v>
      </c>
      <c r="I217" s="86">
        <f t="shared" si="25"/>
        <v>0</v>
      </c>
      <c r="J217" s="71">
        <f>SUM(H217:I217)</f>
        <v>309000</v>
      </c>
    </row>
    <row r="218" spans="2:10" ht="15" customHeight="1">
      <c r="B218" s="159"/>
      <c r="C218" s="83" t="s">
        <v>182</v>
      </c>
      <c r="D218" s="11" t="s">
        <v>179</v>
      </c>
      <c r="E218" s="84" t="s">
        <v>31</v>
      </c>
      <c r="F218" s="79" t="s">
        <v>181</v>
      </c>
      <c r="G218" s="25"/>
      <c r="H218" s="74">
        <f t="shared" si="25"/>
        <v>309000</v>
      </c>
      <c r="I218" s="80">
        <f t="shared" si="25"/>
        <v>0</v>
      </c>
      <c r="J218" s="73">
        <f>SUM(H218:I218)</f>
        <v>309000</v>
      </c>
    </row>
    <row r="219" spans="2:10" ht="15" customHeight="1">
      <c r="B219" s="156"/>
      <c r="C219" s="38" t="s">
        <v>119</v>
      </c>
      <c r="D219" s="79" t="s">
        <v>179</v>
      </c>
      <c r="E219" s="84" t="s">
        <v>31</v>
      </c>
      <c r="F219" s="84" t="s">
        <v>181</v>
      </c>
      <c r="G219" s="87" t="s">
        <v>20</v>
      </c>
      <c r="H219" s="89">
        <f t="shared" si="25"/>
        <v>309000</v>
      </c>
      <c r="I219" s="88">
        <f t="shared" si="25"/>
        <v>0</v>
      </c>
      <c r="J219" s="73">
        <f>SUM(H219:I219)</f>
        <v>309000</v>
      </c>
    </row>
    <row r="220" spans="2:10" ht="15" customHeight="1">
      <c r="B220" s="156"/>
      <c r="C220" s="42" t="s">
        <v>120</v>
      </c>
      <c r="D220" s="84" t="s">
        <v>179</v>
      </c>
      <c r="E220" s="84" t="s">
        <v>31</v>
      </c>
      <c r="F220" s="84" t="s">
        <v>181</v>
      </c>
      <c r="G220" s="87" t="s">
        <v>118</v>
      </c>
      <c r="H220" s="89">
        <v>309000</v>
      </c>
      <c r="I220" s="89"/>
      <c r="J220" s="73">
        <f>SUM(H220:I220)</f>
        <v>309000</v>
      </c>
    </row>
    <row r="221" spans="2:10" ht="15" customHeight="1">
      <c r="B221" s="156"/>
      <c r="C221" s="90"/>
      <c r="D221" s="84"/>
      <c r="E221" s="84"/>
      <c r="F221" s="84"/>
      <c r="G221" s="87"/>
      <c r="H221" s="89"/>
      <c r="I221" s="89"/>
      <c r="J221" s="73"/>
    </row>
    <row r="222" spans="2:10" ht="45.75" customHeight="1">
      <c r="B222" s="58" t="s">
        <v>97</v>
      </c>
      <c r="C222" s="81" t="s">
        <v>187</v>
      </c>
      <c r="D222" s="82" t="s">
        <v>184</v>
      </c>
      <c r="E222" s="82" t="s">
        <v>31</v>
      </c>
      <c r="F222" s="24" t="s">
        <v>32</v>
      </c>
      <c r="G222" s="85"/>
      <c r="H222" s="71">
        <f aca="true" t="shared" si="26" ref="H222:I224">H223</f>
        <v>170000</v>
      </c>
      <c r="I222" s="86">
        <f t="shared" si="26"/>
        <v>0</v>
      </c>
      <c r="J222" s="71">
        <f>SUM(H222:I222)</f>
        <v>170000</v>
      </c>
    </row>
    <row r="223" spans="2:10" ht="25.5" customHeight="1">
      <c r="B223" s="58"/>
      <c r="C223" s="83" t="s">
        <v>190</v>
      </c>
      <c r="D223" s="11" t="s">
        <v>184</v>
      </c>
      <c r="E223" s="84" t="s">
        <v>31</v>
      </c>
      <c r="F223" s="79" t="s">
        <v>183</v>
      </c>
      <c r="G223" s="25"/>
      <c r="H223" s="74">
        <f t="shared" si="26"/>
        <v>170000</v>
      </c>
      <c r="I223" s="80">
        <f t="shared" si="26"/>
        <v>0</v>
      </c>
      <c r="J223" s="73">
        <f>SUM(H223:I223)</f>
        <v>170000</v>
      </c>
    </row>
    <row r="224" spans="2:10" ht="27.75" customHeight="1">
      <c r="B224" s="97"/>
      <c r="C224" s="38" t="s">
        <v>102</v>
      </c>
      <c r="D224" s="79" t="s">
        <v>184</v>
      </c>
      <c r="E224" s="84" t="s">
        <v>31</v>
      </c>
      <c r="F224" s="84" t="s">
        <v>183</v>
      </c>
      <c r="G224" s="87" t="s">
        <v>103</v>
      </c>
      <c r="H224" s="89">
        <f t="shared" si="26"/>
        <v>170000</v>
      </c>
      <c r="I224" s="88">
        <f t="shared" si="26"/>
        <v>0</v>
      </c>
      <c r="J224" s="73">
        <f>SUM(H224:I224)</f>
        <v>170000</v>
      </c>
    </row>
    <row r="225" spans="2:10" ht="26.25" customHeight="1">
      <c r="B225" s="97"/>
      <c r="C225" s="54" t="s">
        <v>105</v>
      </c>
      <c r="D225" s="84" t="s">
        <v>184</v>
      </c>
      <c r="E225" s="84" t="s">
        <v>31</v>
      </c>
      <c r="F225" s="84" t="s">
        <v>183</v>
      </c>
      <c r="G225" s="87" t="s">
        <v>104</v>
      </c>
      <c r="H225" s="89">
        <v>170000</v>
      </c>
      <c r="I225" s="89"/>
      <c r="J225" s="73">
        <f>SUM(H225:I225)</f>
        <v>170000</v>
      </c>
    </row>
    <row r="226" spans="2:10" ht="14.25" customHeight="1">
      <c r="B226" s="97"/>
      <c r="C226" s="100"/>
      <c r="D226" s="84"/>
      <c r="E226" s="84"/>
      <c r="F226" s="84"/>
      <c r="G226" s="87"/>
      <c r="H226" s="89"/>
      <c r="I226" s="89"/>
      <c r="J226" s="74"/>
    </row>
    <row r="227" spans="2:10" s="112" customFormat="1" ht="33" customHeight="1">
      <c r="B227" s="113" t="s">
        <v>310</v>
      </c>
      <c r="C227" s="116" t="s">
        <v>311</v>
      </c>
      <c r="D227" s="121" t="s">
        <v>191</v>
      </c>
      <c r="E227" s="121" t="s">
        <v>31</v>
      </c>
      <c r="F227" s="121" t="s">
        <v>32</v>
      </c>
      <c r="G227" s="122"/>
      <c r="H227" s="153">
        <f>H228+H231+H234+H241+H244+H249+H254+H259+H264+H267+H270+H277+H280+H283+H286+H289+H292+H295+H298+H301+H304+H307+H312+H317+H322+H327+H332+H337+H340+H343+H346+H350+H355+H358+H361+H364+H367+H373+H376+H379+H383+H387+H391+H395+H400+H405+H408+H413+H416+H421+H424+H429+H432+H437+H440+H443+H448+H370</f>
        <v>431523049.19</v>
      </c>
      <c r="I227" s="153">
        <f>I228+I231+I234+I241+I244+I249+I254+I259+I264+I267+I270+I277+I280+I283+I286+I289+I292+I295+I298+I301+I304+I307+I312+I317+I322+I327+I332+I337+I340+I343+I346+I350+I355+I358+I361+I364+I367+I373+I376+I379+I383+I387+I391+I395+I400+I405+I408+I413+I416+I421+I424+I429+I432+I437+I440+I443+I448+I370</f>
        <v>3385900</v>
      </c>
      <c r="J227" s="123">
        <f aca="true" t="shared" si="27" ref="J227:J269">SUM(H227:I227)</f>
        <v>434908949.19</v>
      </c>
    </row>
    <row r="228" spans="2:10" ht="12.75">
      <c r="B228" s="141"/>
      <c r="C228" s="60" t="s">
        <v>230</v>
      </c>
      <c r="D228" s="101" t="s">
        <v>191</v>
      </c>
      <c r="E228" s="101" t="s">
        <v>31</v>
      </c>
      <c r="F228" s="101" t="s">
        <v>231</v>
      </c>
      <c r="G228" s="101"/>
      <c r="H228" s="98">
        <f>H229</f>
        <v>1795458</v>
      </c>
      <c r="I228" s="98">
        <f>I229</f>
        <v>0</v>
      </c>
      <c r="J228" s="98">
        <f t="shared" si="27"/>
        <v>1795458</v>
      </c>
    </row>
    <row r="229" spans="2:10" ht="62.25" customHeight="1">
      <c r="B229" s="141"/>
      <c r="C229" s="42" t="s">
        <v>165</v>
      </c>
      <c r="D229" s="101" t="s">
        <v>191</v>
      </c>
      <c r="E229" s="101" t="s">
        <v>31</v>
      </c>
      <c r="F229" s="101" t="s">
        <v>231</v>
      </c>
      <c r="G229" s="102" t="s">
        <v>163</v>
      </c>
      <c r="H229" s="98">
        <f>H230</f>
        <v>1795458</v>
      </c>
      <c r="I229" s="98">
        <f>I230</f>
        <v>0</v>
      </c>
      <c r="J229" s="98">
        <f t="shared" si="27"/>
        <v>1795458</v>
      </c>
    </row>
    <row r="230" spans="2:10" ht="25.5">
      <c r="B230" s="141"/>
      <c r="C230" s="42" t="s">
        <v>166</v>
      </c>
      <c r="D230" s="101" t="s">
        <v>191</v>
      </c>
      <c r="E230" s="101" t="s">
        <v>31</v>
      </c>
      <c r="F230" s="101" t="s">
        <v>231</v>
      </c>
      <c r="G230" s="102" t="s">
        <v>164</v>
      </c>
      <c r="H230" s="98">
        <v>1795458</v>
      </c>
      <c r="I230" s="98"/>
      <c r="J230" s="98">
        <f t="shared" si="27"/>
        <v>1795458</v>
      </c>
    </row>
    <row r="231" spans="2:10" ht="25.5">
      <c r="B231" s="141"/>
      <c r="C231" s="47" t="s">
        <v>232</v>
      </c>
      <c r="D231" s="101" t="s">
        <v>191</v>
      </c>
      <c r="E231" s="101" t="s">
        <v>31</v>
      </c>
      <c r="F231" s="101" t="s">
        <v>233</v>
      </c>
      <c r="G231" s="101"/>
      <c r="H231" s="98">
        <f>H232</f>
        <v>1066963</v>
      </c>
      <c r="I231" s="98">
        <f>I232</f>
        <v>0</v>
      </c>
      <c r="J231" s="98">
        <f t="shared" si="27"/>
        <v>1066963</v>
      </c>
    </row>
    <row r="232" spans="2:10" ht="63.75" customHeight="1">
      <c r="B232" s="141"/>
      <c r="C232" s="42" t="s">
        <v>165</v>
      </c>
      <c r="D232" s="101" t="s">
        <v>191</v>
      </c>
      <c r="E232" s="101" t="s">
        <v>31</v>
      </c>
      <c r="F232" s="101" t="s">
        <v>233</v>
      </c>
      <c r="G232" s="102" t="s">
        <v>163</v>
      </c>
      <c r="H232" s="98">
        <f>H233</f>
        <v>1066963</v>
      </c>
      <c r="I232" s="98">
        <f>I233</f>
        <v>0</v>
      </c>
      <c r="J232" s="98">
        <f t="shared" si="27"/>
        <v>1066963</v>
      </c>
    </row>
    <row r="233" spans="2:10" ht="25.5">
      <c r="B233" s="141"/>
      <c r="C233" s="42" t="s">
        <v>166</v>
      </c>
      <c r="D233" s="101" t="s">
        <v>191</v>
      </c>
      <c r="E233" s="101" t="s">
        <v>31</v>
      </c>
      <c r="F233" s="101" t="s">
        <v>233</v>
      </c>
      <c r="G233" s="102" t="s">
        <v>164</v>
      </c>
      <c r="H233" s="98">
        <v>1066963</v>
      </c>
      <c r="I233" s="98"/>
      <c r="J233" s="98">
        <f t="shared" si="27"/>
        <v>1066963</v>
      </c>
    </row>
    <row r="234" spans="2:10" ht="26.25" customHeight="1">
      <c r="B234" s="141"/>
      <c r="C234" s="38" t="s">
        <v>206</v>
      </c>
      <c r="D234" s="101" t="s">
        <v>191</v>
      </c>
      <c r="E234" s="101" t="s">
        <v>31</v>
      </c>
      <c r="F234" s="101" t="s">
        <v>207</v>
      </c>
      <c r="G234" s="102"/>
      <c r="H234" s="98">
        <f>H235+H237+H239</f>
        <v>49766553</v>
      </c>
      <c r="I234" s="98">
        <f>I235+I237+I239</f>
        <v>0</v>
      </c>
      <c r="J234" s="104">
        <f t="shared" si="27"/>
        <v>49766553</v>
      </c>
    </row>
    <row r="235" spans="2:10" ht="61.5" customHeight="1">
      <c r="B235" s="141"/>
      <c r="C235" s="42" t="s">
        <v>165</v>
      </c>
      <c r="D235" s="101" t="s">
        <v>191</v>
      </c>
      <c r="E235" s="101" t="s">
        <v>31</v>
      </c>
      <c r="F235" s="101" t="s">
        <v>207</v>
      </c>
      <c r="G235" s="102" t="s">
        <v>163</v>
      </c>
      <c r="H235" s="98">
        <f>H236</f>
        <v>47496625.46</v>
      </c>
      <c r="I235" s="98">
        <f>I236</f>
        <v>0</v>
      </c>
      <c r="J235" s="104">
        <f t="shared" si="27"/>
        <v>47496625.46</v>
      </c>
    </row>
    <row r="236" spans="2:10" ht="27.75" customHeight="1">
      <c r="B236" s="141"/>
      <c r="C236" s="42" t="s">
        <v>166</v>
      </c>
      <c r="D236" s="101" t="s">
        <v>191</v>
      </c>
      <c r="E236" s="101" t="s">
        <v>31</v>
      </c>
      <c r="F236" s="101" t="s">
        <v>207</v>
      </c>
      <c r="G236" s="102" t="s">
        <v>164</v>
      </c>
      <c r="H236" s="98">
        <v>47496625.46</v>
      </c>
      <c r="I236" s="98"/>
      <c r="J236" s="104">
        <f t="shared" si="27"/>
        <v>47496625.46</v>
      </c>
    </row>
    <row r="237" spans="2:10" ht="24.75" customHeight="1">
      <c r="B237" s="141"/>
      <c r="C237" s="41" t="s">
        <v>100</v>
      </c>
      <c r="D237" s="101" t="s">
        <v>191</v>
      </c>
      <c r="E237" s="101" t="s">
        <v>31</v>
      </c>
      <c r="F237" s="101" t="s">
        <v>207</v>
      </c>
      <c r="G237" s="102" t="s">
        <v>98</v>
      </c>
      <c r="H237" s="98">
        <f>H238</f>
        <v>2222927.54</v>
      </c>
      <c r="I237" s="98">
        <f>I238</f>
        <v>0</v>
      </c>
      <c r="J237" s="104">
        <f t="shared" si="27"/>
        <v>2222927.54</v>
      </c>
    </row>
    <row r="238" spans="2:10" ht="35.25" customHeight="1">
      <c r="B238" s="141"/>
      <c r="C238" s="42" t="s">
        <v>101</v>
      </c>
      <c r="D238" s="101" t="s">
        <v>191</v>
      </c>
      <c r="E238" s="101" t="s">
        <v>31</v>
      </c>
      <c r="F238" s="101" t="s">
        <v>207</v>
      </c>
      <c r="G238" s="102" t="s">
        <v>99</v>
      </c>
      <c r="H238" s="98">
        <v>2222927.54</v>
      </c>
      <c r="I238" s="98"/>
      <c r="J238" s="104">
        <f t="shared" si="27"/>
        <v>2222927.54</v>
      </c>
    </row>
    <row r="239" spans="2:10" ht="16.5" customHeight="1">
      <c r="B239" s="141"/>
      <c r="C239" s="42" t="s">
        <v>125</v>
      </c>
      <c r="D239" s="101" t="s">
        <v>191</v>
      </c>
      <c r="E239" s="101" t="s">
        <v>31</v>
      </c>
      <c r="F239" s="101" t="s">
        <v>207</v>
      </c>
      <c r="G239" s="102" t="s">
        <v>123</v>
      </c>
      <c r="H239" s="98">
        <f>H240</f>
        <v>47000</v>
      </c>
      <c r="I239" s="98">
        <f>I240</f>
        <v>0</v>
      </c>
      <c r="J239" s="98">
        <f t="shared" si="27"/>
        <v>47000</v>
      </c>
    </row>
    <row r="240" spans="2:10" ht="16.5" customHeight="1">
      <c r="B240" s="141"/>
      <c r="C240" s="42" t="s">
        <v>236</v>
      </c>
      <c r="D240" s="101" t="s">
        <v>191</v>
      </c>
      <c r="E240" s="101" t="s">
        <v>31</v>
      </c>
      <c r="F240" s="101" t="s">
        <v>207</v>
      </c>
      <c r="G240" s="102" t="s">
        <v>237</v>
      </c>
      <c r="H240" s="98">
        <v>47000</v>
      </c>
      <c r="I240" s="98"/>
      <c r="J240" s="98">
        <f t="shared" si="27"/>
        <v>47000</v>
      </c>
    </row>
    <row r="241" spans="2:10" ht="25.5">
      <c r="B241" s="141"/>
      <c r="C241" s="38" t="s">
        <v>255</v>
      </c>
      <c r="D241" s="101" t="s">
        <v>191</v>
      </c>
      <c r="E241" s="101" t="s">
        <v>31</v>
      </c>
      <c r="F241" s="101" t="s">
        <v>256</v>
      </c>
      <c r="G241" s="102"/>
      <c r="H241" s="98">
        <f>H242</f>
        <v>70000</v>
      </c>
      <c r="I241" s="98">
        <f>I242</f>
        <v>0</v>
      </c>
      <c r="J241" s="98">
        <f t="shared" si="27"/>
        <v>70000</v>
      </c>
    </row>
    <row r="242" spans="2:10" ht="25.5">
      <c r="B242" s="141"/>
      <c r="C242" s="41" t="s">
        <v>100</v>
      </c>
      <c r="D242" s="101" t="s">
        <v>191</v>
      </c>
      <c r="E242" s="101" t="s">
        <v>31</v>
      </c>
      <c r="F242" s="101" t="s">
        <v>256</v>
      </c>
      <c r="G242" s="102" t="s">
        <v>98</v>
      </c>
      <c r="H242" s="98">
        <f>H243</f>
        <v>70000</v>
      </c>
      <c r="I242" s="98">
        <f>I243</f>
        <v>0</v>
      </c>
      <c r="J242" s="98">
        <f t="shared" si="27"/>
        <v>70000</v>
      </c>
    </row>
    <row r="243" spans="2:10" ht="38.25">
      <c r="B243" s="141"/>
      <c r="C243" s="42" t="s">
        <v>101</v>
      </c>
      <c r="D243" s="101" t="s">
        <v>191</v>
      </c>
      <c r="E243" s="101" t="s">
        <v>31</v>
      </c>
      <c r="F243" s="101" t="s">
        <v>256</v>
      </c>
      <c r="G243" s="102" t="s">
        <v>99</v>
      </c>
      <c r="H243" s="98">
        <v>70000</v>
      </c>
      <c r="I243" s="98"/>
      <c r="J243" s="98">
        <f t="shared" si="27"/>
        <v>70000</v>
      </c>
    </row>
    <row r="244" spans="2:10" ht="23.25" customHeight="1">
      <c r="B244" s="141"/>
      <c r="C244" s="60" t="s">
        <v>248</v>
      </c>
      <c r="D244" s="101" t="s">
        <v>191</v>
      </c>
      <c r="E244" s="101" t="s">
        <v>31</v>
      </c>
      <c r="F244" s="101" t="s">
        <v>249</v>
      </c>
      <c r="G244" s="102"/>
      <c r="H244" s="98">
        <f>H245+H247</f>
        <v>1034988</v>
      </c>
      <c r="I244" s="98">
        <f>I245+I247</f>
        <v>0</v>
      </c>
      <c r="J244" s="98">
        <f t="shared" si="27"/>
        <v>1034988</v>
      </c>
    </row>
    <row r="245" spans="2:10" ht="63" customHeight="1">
      <c r="B245" s="141"/>
      <c r="C245" s="42" t="s">
        <v>165</v>
      </c>
      <c r="D245" s="101" t="s">
        <v>191</v>
      </c>
      <c r="E245" s="101" t="s">
        <v>31</v>
      </c>
      <c r="F245" s="101" t="s">
        <v>249</v>
      </c>
      <c r="G245" s="102" t="s">
        <v>163</v>
      </c>
      <c r="H245" s="98">
        <f>H246</f>
        <v>1008448</v>
      </c>
      <c r="I245" s="98">
        <f>I246</f>
        <v>0</v>
      </c>
      <c r="J245" s="98">
        <f t="shared" si="27"/>
        <v>1008448</v>
      </c>
    </row>
    <row r="246" spans="2:10" ht="26.25" customHeight="1">
      <c r="B246" s="141"/>
      <c r="C246" s="42" t="s">
        <v>166</v>
      </c>
      <c r="D246" s="101" t="s">
        <v>191</v>
      </c>
      <c r="E246" s="101" t="s">
        <v>31</v>
      </c>
      <c r="F246" s="101" t="s">
        <v>249</v>
      </c>
      <c r="G246" s="102" t="s">
        <v>164</v>
      </c>
      <c r="H246" s="98">
        <v>1008448</v>
      </c>
      <c r="I246" s="98"/>
      <c r="J246" s="98">
        <f t="shared" si="27"/>
        <v>1008448</v>
      </c>
    </row>
    <row r="247" spans="2:10" ht="24" customHeight="1">
      <c r="B247" s="141"/>
      <c r="C247" s="41" t="s">
        <v>100</v>
      </c>
      <c r="D247" s="101" t="s">
        <v>191</v>
      </c>
      <c r="E247" s="101" t="s">
        <v>31</v>
      </c>
      <c r="F247" s="101" t="s">
        <v>249</v>
      </c>
      <c r="G247" s="102" t="s">
        <v>98</v>
      </c>
      <c r="H247" s="98">
        <f>H248</f>
        <v>26540</v>
      </c>
      <c r="I247" s="98">
        <f>I248</f>
        <v>0</v>
      </c>
      <c r="J247" s="98">
        <f t="shared" si="27"/>
        <v>26540</v>
      </c>
    </row>
    <row r="248" spans="2:10" ht="41.25" customHeight="1">
      <c r="B248" s="141"/>
      <c r="C248" s="42" t="s">
        <v>101</v>
      </c>
      <c r="D248" s="101" t="s">
        <v>191</v>
      </c>
      <c r="E248" s="101" t="s">
        <v>31</v>
      </c>
      <c r="F248" s="101" t="s">
        <v>249</v>
      </c>
      <c r="G248" s="102" t="s">
        <v>99</v>
      </c>
      <c r="H248" s="98">
        <v>26540</v>
      </c>
      <c r="I248" s="98"/>
      <c r="J248" s="98">
        <f t="shared" si="27"/>
        <v>26540</v>
      </c>
    </row>
    <row r="249" spans="2:10" ht="24.75" customHeight="1">
      <c r="B249" s="141"/>
      <c r="C249" s="47" t="s">
        <v>234</v>
      </c>
      <c r="D249" s="101" t="s">
        <v>191</v>
      </c>
      <c r="E249" s="101" t="s">
        <v>31</v>
      </c>
      <c r="F249" s="101" t="s">
        <v>235</v>
      </c>
      <c r="G249" s="102"/>
      <c r="H249" s="98">
        <f>H250+H252</f>
        <v>123000</v>
      </c>
      <c r="I249" s="98">
        <f>I250+I252</f>
        <v>0</v>
      </c>
      <c r="J249" s="98">
        <f t="shared" si="27"/>
        <v>123000</v>
      </c>
    </row>
    <row r="250" spans="2:10" ht="64.5" customHeight="1">
      <c r="B250" s="141"/>
      <c r="C250" s="42" t="s">
        <v>165</v>
      </c>
      <c r="D250" s="101" t="s">
        <v>191</v>
      </c>
      <c r="E250" s="101" t="s">
        <v>31</v>
      </c>
      <c r="F250" s="101" t="s">
        <v>235</v>
      </c>
      <c r="G250" s="102" t="s">
        <v>163</v>
      </c>
      <c r="H250" s="98">
        <f>H251</f>
        <v>101100</v>
      </c>
      <c r="I250" s="98">
        <f>I251</f>
        <v>0</v>
      </c>
      <c r="J250" s="98">
        <f t="shared" si="27"/>
        <v>101100</v>
      </c>
    </row>
    <row r="251" spans="2:10" ht="25.5">
      <c r="B251" s="141"/>
      <c r="C251" s="42" t="s">
        <v>166</v>
      </c>
      <c r="D251" s="101" t="s">
        <v>191</v>
      </c>
      <c r="E251" s="101" t="s">
        <v>31</v>
      </c>
      <c r="F251" s="101" t="s">
        <v>235</v>
      </c>
      <c r="G251" s="102" t="s">
        <v>164</v>
      </c>
      <c r="H251" s="98">
        <v>101100</v>
      </c>
      <c r="I251" s="98"/>
      <c r="J251" s="98">
        <f t="shared" si="27"/>
        <v>101100</v>
      </c>
    </row>
    <row r="252" spans="2:10" ht="25.5">
      <c r="B252" s="141"/>
      <c r="C252" s="41" t="s">
        <v>100</v>
      </c>
      <c r="D252" s="101" t="s">
        <v>191</v>
      </c>
      <c r="E252" s="101" t="s">
        <v>31</v>
      </c>
      <c r="F252" s="101" t="s">
        <v>235</v>
      </c>
      <c r="G252" s="102" t="s">
        <v>98</v>
      </c>
      <c r="H252" s="98">
        <f>H253</f>
        <v>21900</v>
      </c>
      <c r="I252" s="98">
        <f>I253</f>
        <v>0</v>
      </c>
      <c r="J252" s="98">
        <f t="shared" si="27"/>
        <v>21900</v>
      </c>
    </row>
    <row r="253" spans="2:10" ht="38.25">
      <c r="B253" s="141"/>
      <c r="C253" s="42" t="s">
        <v>101</v>
      </c>
      <c r="D253" s="101" t="s">
        <v>191</v>
      </c>
      <c r="E253" s="101" t="s">
        <v>31</v>
      </c>
      <c r="F253" s="101" t="s">
        <v>235</v>
      </c>
      <c r="G253" s="102" t="s">
        <v>99</v>
      </c>
      <c r="H253" s="98">
        <v>21900</v>
      </c>
      <c r="I253" s="98"/>
      <c r="J253" s="98">
        <f t="shared" si="27"/>
        <v>21900</v>
      </c>
    </row>
    <row r="254" spans="2:10" ht="52.5" customHeight="1">
      <c r="B254" s="141"/>
      <c r="C254" s="60" t="s">
        <v>250</v>
      </c>
      <c r="D254" s="110" t="s">
        <v>191</v>
      </c>
      <c r="E254" s="110" t="s">
        <v>31</v>
      </c>
      <c r="F254" s="101" t="s">
        <v>251</v>
      </c>
      <c r="G254" s="102"/>
      <c r="H254" s="98">
        <f>H255+H257</f>
        <v>596400</v>
      </c>
      <c r="I254" s="98">
        <f>I255+I257</f>
        <v>0</v>
      </c>
      <c r="J254" s="98">
        <f t="shared" si="27"/>
        <v>596400</v>
      </c>
    </row>
    <row r="255" spans="2:10" ht="48" customHeight="1">
      <c r="B255" s="141"/>
      <c r="C255" s="42" t="s">
        <v>165</v>
      </c>
      <c r="D255" s="110" t="s">
        <v>191</v>
      </c>
      <c r="E255" s="110" t="s">
        <v>31</v>
      </c>
      <c r="F255" s="101" t="s">
        <v>251</v>
      </c>
      <c r="G255" s="102" t="s">
        <v>163</v>
      </c>
      <c r="H255" s="98">
        <f>H256</f>
        <v>586400</v>
      </c>
      <c r="I255" s="98">
        <f>I256</f>
        <v>0</v>
      </c>
      <c r="J255" s="98">
        <f t="shared" si="27"/>
        <v>586400</v>
      </c>
    </row>
    <row r="256" spans="2:10" ht="26.25" customHeight="1">
      <c r="B256" s="141"/>
      <c r="C256" s="42" t="s">
        <v>166</v>
      </c>
      <c r="D256" s="110" t="s">
        <v>191</v>
      </c>
      <c r="E256" s="110" t="s">
        <v>31</v>
      </c>
      <c r="F256" s="101" t="s">
        <v>251</v>
      </c>
      <c r="G256" s="102" t="s">
        <v>164</v>
      </c>
      <c r="H256" s="98">
        <v>586400</v>
      </c>
      <c r="I256" s="98"/>
      <c r="J256" s="98">
        <f t="shared" si="27"/>
        <v>586400</v>
      </c>
    </row>
    <row r="257" spans="2:10" ht="24.75" customHeight="1">
      <c r="B257" s="141"/>
      <c r="C257" s="41" t="s">
        <v>100</v>
      </c>
      <c r="D257" s="110" t="s">
        <v>191</v>
      </c>
      <c r="E257" s="110" t="s">
        <v>31</v>
      </c>
      <c r="F257" s="101" t="s">
        <v>251</v>
      </c>
      <c r="G257" s="102" t="s">
        <v>98</v>
      </c>
      <c r="H257" s="98">
        <f>H258</f>
        <v>10000</v>
      </c>
      <c r="I257" s="98">
        <f>I258</f>
        <v>0</v>
      </c>
      <c r="J257" s="98">
        <f t="shared" si="27"/>
        <v>10000</v>
      </c>
    </row>
    <row r="258" spans="2:10" ht="39.75" customHeight="1">
      <c r="B258" s="141"/>
      <c r="C258" s="42" t="s">
        <v>101</v>
      </c>
      <c r="D258" s="110" t="s">
        <v>191</v>
      </c>
      <c r="E258" s="110" t="s">
        <v>31</v>
      </c>
      <c r="F258" s="101" t="s">
        <v>251</v>
      </c>
      <c r="G258" s="102" t="s">
        <v>99</v>
      </c>
      <c r="H258" s="98">
        <v>10000</v>
      </c>
      <c r="I258" s="98"/>
      <c r="J258" s="98">
        <f t="shared" si="27"/>
        <v>10000</v>
      </c>
    </row>
    <row r="259" spans="2:10" ht="25.5">
      <c r="B259" s="141"/>
      <c r="C259" s="60" t="s">
        <v>238</v>
      </c>
      <c r="D259" s="101" t="s">
        <v>191</v>
      </c>
      <c r="E259" s="101" t="s">
        <v>31</v>
      </c>
      <c r="F259" s="101" t="s">
        <v>239</v>
      </c>
      <c r="G259" s="102"/>
      <c r="H259" s="98">
        <f>H260+H262</f>
        <v>577500</v>
      </c>
      <c r="I259" s="98">
        <f>I260+I262</f>
        <v>0</v>
      </c>
      <c r="J259" s="98">
        <f t="shared" si="27"/>
        <v>577500</v>
      </c>
    </row>
    <row r="260" spans="2:10" ht="63.75">
      <c r="B260" s="141"/>
      <c r="C260" s="42" t="s">
        <v>165</v>
      </c>
      <c r="D260" s="101" t="s">
        <v>191</v>
      </c>
      <c r="E260" s="101" t="s">
        <v>31</v>
      </c>
      <c r="F260" s="101" t="s">
        <v>239</v>
      </c>
      <c r="G260" s="102" t="s">
        <v>163</v>
      </c>
      <c r="H260" s="98">
        <f>H261</f>
        <v>568000</v>
      </c>
      <c r="I260" s="98">
        <f>I261</f>
        <v>0</v>
      </c>
      <c r="J260" s="98">
        <f t="shared" si="27"/>
        <v>568000</v>
      </c>
    </row>
    <row r="261" spans="2:10" ht="25.5">
      <c r="B261" s="141"/>
      <c r="C261" s="42" t="s">
        <v>166</v>
      </c>
      <c r="D261" s="101" t="s">
        <v>191</v>
      </c>
      <c r="E261" s="101" t="s">
        <v>31</v>
      </c>
      <c r="F261" s="101" t="s">
        <v>239</v>
      </c>
      <c r="G261" s="102" t="s">
        <v>164</v>
      </c>
      <c r="H261" s="98">
        <v>568000</v>
      </c>
      <c r="I261" s="98"/>
      <c r="J261" s="98">
        <f t="shared" si="27"/>
        <v>568000</v>
      </c>
    </row>
    <row r="262" spans="2:10" ht="25.5">
      <c r="B262" s="141"/>
      <c r="C262" s="41" t="s">
        <v>100</v>
      </c>
      <c r="D262" s="101" t="s">
        <v>191</v>
      </c>
      <c r="E262" s="101" t="s">
        <v>31</v>
      </c>
      <c r="F262" s="101" t="s">
        <v>239</v>
      </c>
      <c r="G262" s="102" t="s">
        <v>98</v>
      </c>
      <c r="H262" s="98">
        <f>H263</f>
        <v>9500</v>
      </c>
      <c r="I262" s="98">
        <f>I263</f>
        <v>0</v>
      </c>
      <c r="J262" s="98">
        <f t="shared" si="27"/>
        <v>9500</v>
      </c>
    </row>
    <row r="263" spans="2:10" ht="38.25">
      <c r="B263" s="141"/>
      <c r="C263" s="42" t="s">
        <v>101</v>
      </c>
      <c r="D263" s="101" t="s">
        <v>191</v>
      </c>
      <c r="E263" s="101" t="s">
        <v>31</v>
      </c>
      <c r="F263" s="101" t="s">
        <v>239</v>
      </c>
      <c r="G263" s="102" t="s">
        <v>99</v>
      </c>
      <c r="H263" s="98">
        <v>9500</v>
      </c>
      <c r="I263" s="98"/>
      <c r="J263" s="98">
        <f t="shared" si="27"/>
        <v>9500</v>
      </c>
    </row>
    <row r="264" spans="2:10" ht="39" customHeight="1">
      <c r="B264" s="141"/>
      <c r="C264" s="60" t="s">
        <v>282</v>
      </c>
      <c r="D264" s="101" t="s">
        <v>191</v>
      </c>
      <c r="E264" s="101" t="s">
        <v>31</v>
      </c>
      <c r="F264" s="110" t="s">
        <v>283</v>
      </c>
      <c r="G264" s="102"/>
      <c r="H264" s="98">
        <f>H265</f>
        <v>2193240</v>
      </c>
      <c r="I264" s="98">
        <f>I265</f>
        <v>0</v>
      </c>
      <c r="J264" s="98">
        <f t="shared" si="27"/>
        <v>2193240</v>
      </c>
    </row>
    <row r="265" spans="2:10" ht="63" customHeight="1">
      <c r="B265" s="141"/>
      <c r="C265" s="42" t="s">
        <v>165</v>
      </c>
      <c r="D265" s="101" t="s">
        <v>191</v>
      </c>
      <c r="E265" s="101" t="s">
        <v>31</v>
      </c>
      <c r="F265" s="110" t="s">
        <v>283</v>
      </c>
      <c r="G265" s="102" t="s">
        <v>163</v>
      </c>
      <c r="H265" s="98">
        <f>H266</f>
        <v>2193240</v>
      </c>
      <c r="I265" s="98">
        <f>I266</f>
        <v>0</v>
      </c>
      <c r="J265" s="98">
        <f t="shared" si="27"/>
        <v>2193240</v>
      </c>
    </row>
    <row r="266" spans="2:10" ht="27.75" customHeight="1">
      <c r="B266" s="141"/>
      <c r="C266" s="42" t="s">
        <v>166</v>
      </c>
      <c r="D266" s="101" t="s">
        <v>191</v>
      </c>
      <c r="E266" s="101" t="s">
        <v>31</v>
      </c>
      <c r="F266" s="110" t="s">
        <v>283</v>
      </c>
      <c r="G266" s="102" t="s">
        <v>164</v>
      </c>
      <c r="H266" s="98">
        <v>2193240</v>
      </c>
      <c r="I266" s="98"/>
      <c r="J266" s="98">
        <f t="shared" si="27"/>
        <v>2193240</v>
      </c>
    </row>
    <row r="267" spans="2:10" ht="41.25" customHeight="1">
      <c r="B267" s="141"/>
      <c r="C267" s="60" t="s">
        <v>284</v>
      </c>
      <c r="D267" s="101" t="s">
        <v>191</v>
      </c>
      <c r="E267" s="101" t="s">
        <v>31</v>
      </c>
      <c r="F267" s="101" t="s">
        <v>285</v>
      </c>
      <c r="G267" s="102"/>
      <c r="H267" s="98">
        <f>H268</f>
        <v>555100</v>
      </c>
      <c r="I267" s="98">
        <f>I268</f>
        <v>0</v>
      </c>
      <c r="J267" s="98">
        <f t="shared" si="27"/>
        <v>555100</v>
      </c>
    </row>
    <row r="268" spans="2:10" ht="62.25" customHeight="1">
      <c r="B268" s="141"/>
      <c r="C268" s="42" t="s">
        <v>165</v>
      </c>
      <c r="D268" s="101" t="s">
        <v>191</v>
      </c>
      <c r="E268" s="101" t="s">
        <v>31</v>
      </c>
      <c r="F268" s="101" t="s">
        <v>285</v>
      </c>
      <c r="G268" s="102" t="s">
        <v>163</v>
      </c>
      <c r="H268" s="98">
        <f>H269</f>
        <v>555100</v>
      </c>
      <c r="I268" s="98">
        <f>I269</f>
        <v>0</v>
      </c>
      <c r="J268" s="98">
        <f t="shared" si="27"/>
        <v>555100</v>
      </c>
    </row>
    <row r="269" spans="2:10" ht="25.5" customHeight="1">
      <c r="B269" s="141"/>
      <c r="C269" s="42" t="s">
        <v>166</v>
      </c>
      <c r="D269" s="101" t="s">
        <v>191</v>
      </c>
      <c r="E269" s="101" t="s">
        <v>31</v>
      </c>
      <c r="F269" s="101" t="s">
        <v>285</v>
      </c>
      <c r="G269" s="102" t="s">
        <v>164</v>
      </c>
      <c r="H269" s="98">
        <v>555100</v>
      </c>
      <c r="I269" s="98"/>
      <c r="J269" s="98">
        <f t="shared" si="27"/>
        <v>555100</v>
      </c>
    </row>
    <row r="270" spans="2:10" ht="23.25" customHeight="1">
      <c r="B270" s="141"/>
      <c r="C270" s="38" t="s">
        <v>257</v>
      </c>
      <c r="D270" s="101" t="s">
        <v>191</v>
      </c>
      <c r="E270" s="101" t="s">
        <v>31</v>
      </c>
      <c r="F270" s="110" t="s">
        <v>258</v>
      </c>
      <c r="G270" s="111"/>
      <c r="H270" s="98">
        <f>H271+H273+H275</f>
        <v>11305473</v>
      </c>
      <c r="I270" s="98">
        <f>I271+I273+I275</f>
        <v>0</v>
      </c>
      <c r="J270" s="98">
        <f aca="true" t="shared" si="28" ref="J270:J276">SUM(H270:I270)</f>
        <v>11305473</v>
      </c>
    </row>
    <row r="271" spans="2:10" ht="63.75" customHeight="1">
      <c r="B271" s="141"/>
      <c r="C271" s="42" t="s">
        <v>165</v>
      </c>
      <c r="D271" s="101" t="s">
        <v>191</v>
      </c>
      <c r="E271" s="101" t="s">
        <v>31</v>
      </c>
      <c r="F271" s="110" t="s">
        <v>258</v>
      </c>
      <c r="G271" s="111" t="s">
        <v>163</v>
      </c>
      <c r="H271" s="98">
        <f>H272</f>
        <v>6732625</v>
      </c>
      <c r="I271" s="98">
        <f>I272</f>
        <v>0</v>
      </c>
      <c r="J271" s="98">
        <f t="shared" si="28"/>
        <v>6732625</v>
      </c>
    </row>
    <row r="272" spans="2:10" ht="25.5" customHeight="1">
      <c r="B272" s="141"/>
      <c r="C272" s="42" t="s">
        <v>259</v>
      </c>
      <c r="D272" s="101" t="s">
        <v>191</v>
      </c>
      <c r="E272" s="101" t="s">
        <v>31</v>
      </c>
      <c r="F272" s="110" t="s">
        <v>258</v>
      </c>
      <c r="G272" s="111" t="s">
        <v>260</v>
      </c>
      <c r="H272" s="98">
        <v>6732625</v>
      </c>
      <c r="I272" s="98"/>
      <c r="J272" s="98">
        <f t="shared" si="28"/>
        <v>6732625</v>
      </c>
    </row>
    <row r="273" spans="2:10" ht="24" customHeight="1">
      <c r="B273" s="141"/>
      <c r="C273" s="41" t="s">
        <v>100</v>
      </c>
      <c r="D273" s="101" t="s">
        <v>191</v>
      </c>
      <c r="E273" s="101" t="s">
        <v>31</v>
      </c>
      <c r="F273" s="110" t="s">
        <v>258</v>
      </c>
      <c r="G273" s="111" t="s">
        <v>98</v>
      </c>
      <c r="H273" s="98">
        <f>H274</f>
        <v>4439636</v>
      </c>
      <c r="I273" s="98">
        <f>I274</f>
        <v>0</v>
      </c>
      <c r="J273" s="98">
        <f t="shared" si="28"/>
        <v>4439636</v>
      </c>
    </row>
    <row r="274" spans="2:10" ht="40.5" customHeight="1">
      <c r="B274" s="141"/>
      <c r="C274" s="42" t="s">
        <v>101</v>
      </c>
      <c r="D274" s="101" t="s">
        <v>191</v>
      </c>
      <c r="E274" s="101" t="s">
        <v>31</v>
      </c>
      <c r="F274" s="110" t="s">
        <v>258</v>
      </c>
      <c r="G274" s="111" t="s">
        <v>99</v>
      </c>
      <c r="H274" s="98">
        <v>4439636</v>
      </c>
      <c r="I274" s="98"/>
      <c r="J274" s="98">
        <f t="shared" si="28"/>
        <v>4439636</v>
      </c>
    </row>
    <row r="275" spans="2:10" ht="18" customHeight="1">
      <c r="B275" s="141"/>
      <c r="C275" s="42" t="s">
        <v>125</v>
      </c>
      <c r="D275" s="101" t="s">
        <v>191</v>
      </c>
      <c r="E275" s="101" t="s">
        <v>31</v>
      </c>
      <c r="F275" s="110" t="s">
        <v>258</v>
      </c>
      <c r="G275" s="111" t="s">
        <v>123</v>
      </c>
      <c r="H275" s="98">
        <f>H276</f>
        <v>133212</v>
      </c>
      <c r="I275" s="98">
        <f>I276</f>
        <v>0</v>
      </c>
      <c r="J275" s="98">
        <f t="shared" si="28"/>
        <v>133212</v>
      </c>
    </row>
    <row r="276" spans="2:10" ht="16.5" customHeight="1">
      <c r="B276" s="141"/>
      <c r="C276" s="42" t="s">
        <v>236</v>
      </c>
      <c r="D276" s="101" t="s">
        <v>191</v>
      </c>
      <c r="E276" s="101" t="s">
        <v>31</v>
      </c>
      <c r="F276" s="110" t="s">
        <v>258</v>
      </c>
      <c r="G276" s="111" t="s">
        <v>237</v>
      </c>
      <c r="H276" s="98">
        <v>133212</v>
      </c>
      <c r="I276" s="98"/>
      <c r="J276" s="98">
        <f t="shared" si="28"/>
        <v>133212</v>
      </c>
    </row>
    <row r="277" spans="2:10" ht="16.5" customHeight="1">
      <c r="B277" s="141"/>
      <c r="C277" s="42" t="s">
        <v>240</v>
      </c>
      <c r="D277" s="101" t="s">
        <v>191</v>
      </c>
      <c r="E277" s="101" t="s">
        <v>31</v>
      </c>
      <c r="F277" s="101" t="s">
        <v>241</v>
      </c>
      <c r="G277" s="102"/>
      <c r="H277" s="98">
        <f>H278</f>
        <v>200000</v>
      </c>
      <c r="I277" s="98">
        <f>I278</f>
        <v>0</v>
      </c>
      <c r="J277" s="98">
        <f aca="true" t="shared" si="29" ref="J277:J297">SUM(H277:I277)</f>
        <v>200000</v>
      </c>
    </row>
    <row r="278" spans="2:10" ht="25.5" customHeight="1">
      <c r="B278" s="141"/>
      <c r="C278" s="41" t="s">
        <v>100</v>
      </c>
      <c r="D278" s="101" t="s">
        <v>191</v>
      </c>
      <c r="E278" s="101" t="s">
        <v>31</v>
      </c>
      <c r="F278" s="101" t="s">
        <v>241</v>
      </c>
      <c r="G278" s="102" t="s">
        <v>98</v>
      </c>
      <c r="H278" s="98">
        <f>H279</f>
        <v>200000</v>
      </c>
      <c r="I278" s="98">
        <f>I279</f>
        <v>0</v>
      </c>
      <c r="J278" s="98">
        <f t="shared" si="29"/>
        <v>200000</v>
      </c>
    </row>
    <row r="279" spans="2:10" ht="38.25" customHeight="1">
      <c r="B279" s="141"/>
      <c r="C279" s="42" t="s">
        <v>101</v>
      </c>
      <c r="D279" s="101" t="s">
        <v>191</v>
      </c>
      <c r="E279" s="101" t="s">
        <v>31</v>
      </c>
      <c r="F279" s="101" t="s">
        <v>241</v>
      </c>
      <c r="G279" s="102" t="s">
        <v>99</v>
      </c>
      <c r="H279" s="98">
        <v>200000</v>
      </c>
      <c r="I279" s="98"/>
      <c r="J279" s="98">
        <f t="shared" si="29"/>
        <v>200000</v>
      </c>
    </row>
    <row r="280" spans="2:10" ht="25.5" customHeight="1">
      <c r="B280" s="141"/>
      <c r="C280" s="125" t="s">
        <v>261</v>
      </c>
      <c r="D280" s="101" t="s">
        <v>191</v>
      </c>
      <c r="E280" s="101" t="s">
        <v>31</v>
      </c>
      <c r="F280" s="101" t="s">
        <v>262</v>
      </c>
      <c r="G280" s="102"/>
      <c r="H280" s="98">
        <f>SUM(H281)</f>
        <v>56869</v>
      </c>
      <c r="I280" s="98">
        <f>SUM(I281)</f>
        <v>0</v>
      </c>
      <c r="J280" s="98">
        <f t="shared" si="29"/>
        <v>56869</v>
      </c>
    </row>
    <row r="281" spans="2:10" ht="26.25" customHeight="1">
      <c r="B281" s="141"/>
      <c r="C281" s="41" t="s">
        <v>100</v>
      </c>
      <c r="D281" s="101" t="s">
        <v>191</v>
      </c>
      <c r="E281" s="101" t="s">
        <v>31</v>
      </c>
      <c r="F281" s="101" t="s">
        <v>262</v>
      </c>
      <c r="G281" s="102" t="s">
        <v>98</v>
      </c>
      <c r="H281" s="98">
        <f>H282</f>
        <v>56869</v>
      </c>
      <c r="I281" s="98">
        <f>I282</f>
        <v>0</v>
      </c>
      <c r="J281" s="98">
        <f t="shared" si="29"/>
        <v>56869</v>
      </c>
    </row>
    <row r="282" spans="2:10" ht="39" customHeight="1">
      <c r="B282" s="141"/>
      <c r="C282" s="42" t="s">
        <v>101</v>
      </c>
      <c r="D282" s="101" t="s">
        <v>191</v>
      </c>
      <c r="E282" s="101" t="s">
        <v>31</v>
      </c>
      <c r="F282" s="101" t="s">
        <v>262</v>
      </c>
      <c r="G282" s="102" t="s">
        <v>99</v>
      </c>
      <c r="H282" s="98">
        <v>56869</v>
      </c>
      <c r="I282" s="98"/>
      <c r="J282" s="98">
        <f t="shared" si="29"/>
        <v>56869</v>
      </c>
    </row>
    <row r="283" spans="2:10" ht="28.5" customHeight="1">
      <c r="B283" s="141"/>
      <c r="C283" s="60" t="s">
        <v>212</v>
      </c>
      <c r="D283" s="101" t="s">
        <v>191</v>
      </c>
      <c r="E283" s="101" t="s">
        <v>31</v>
      </c>
      <c r="F283" s="101" t="s">
        <v>213</v>
      </c>
      <c r="G283" s="102"/>
      <c r="H283" s="98">
        <f>+H284</f>
        <v>298000</v>
      </c>
      <c r="I283" s="98">
        <f>+I284</f>
        <v>0</v>
      </c>
      <c r="J283" s="98">
        <f t="shared" si="29"/>
        <v>298000</v>
      </c>
    </row>
    <row r="284" spans="2:10" ht="25.5">
      <c r="B284" s="141"/>
      <c r="C284" s="41" t="s">
        <v>100</v>
      </c>
      <c r="D284" s="101" t="s">
        <v>191</v>
      </c>
      <c r="E284" s="101" t="s">
        <v>31</v>
      </c>
      <c r="F284" s="101" t="s">
        <v>213</v>
      </c>
      <c r="G284" s="102" t="s">
        <v>98</v>
      </c>
      <c r="H284" s="98">
        <f>H285</f>
        <v>298000</v>
      </c>
      <c r="I284" s="98">
        <f>I285</f>
        <v>0</v>
      </c>
      <c r="J284" s="98">
        <f t="shared" si="29"/>
        <v>298000</v>
      </c>
    </row>
    <row r="285" spans="2:10" ht="38.25">
      <c r="B285" s="141"/>
      <c r="C285" s="42" t="s">
        <v>101</v>
      </c>
      <c r="D285" s="101" t="s">
        <v>191</v>
      </c>
      <c r="E285" s="101" t="s">
        <v>31</v>
      </c>
      <c r="F285" s="101" t="s">
        <v>213</v>
      </c>
      <c r="G285" s="102" t="s">
        <v>99</v>
      </c>
      <c r="H285" s="98">
        <v>298000</v>
      </c>
      <c r="I285" s="98"/>
      <c r="J285" s="98">
        <f t="shared" si="29"/>
        <v>298000</v>
      </c>
    </row>
    <row r="286" spans="2:10" ht="27.75" customHeight="1">
      <c r="B286" s="141"/>
      <c r="C286" s="47" t="s">
        <v>335</v>
      </c>
      <c r="D286" s="101" t="s">
        <v>191</v>
      </c>
      <c r="E286" s="101" t="s">
        <v>31</v>
      </c>
      <c r="F286" s="101" t="s">
        <v>252</v>
      </c>
      <c r="G286" s="102"/>
      <c r="H286" s="98">
        <f>H287</f>
        <v>300000</v>
      </c>
      <c r="I286" s="98">
        <f>I287</f>
        <v>385900</v>
      </c>
      <c r="J286" s="98">
        <f t="shared" si="29"/>
        <v>685900</v>
      </c>
    </row>
    <row r="287" spans="2:10" ht="12.75">
      <c r="B287" s="141"/>
      <c r="C287" s="38" t="s">
        <v>125</v>
      </c>
      <c r="D287" s="101" t="s">
        <v>191</v>
      </c>
      <c r="E287" s="101" t="s">
        <v>31</v>
      </c>
      <c r="F287" s="101" t="s">
        <v>252</v>
      </c>
      <c r="G287" s="102" t="s">
        <v>123</v>
      </c>
      <c r="H287" s="98">
        <f>H288</f>
        <v>300000</v>
      </c>
      <c r="I287" s="98">
        <f>I288</f>
        <v>385900</v>
      </c>
      <c r="J287" s="98">
        <f t="shared" si="29"/>
        <v>685900</v>
      </c>
    </row>
    <row r="288" spans="2:10" ht="12.75">
      <c r="B288" s="141"/>
      <c r="C288" s="38" t="s">
        <v>253</v>
      </c>
      <c r="D288" s="101" t="s">
        <v>191</v>
      </c>
      <c r="E288" s="101" t="s">
        <v>31</v>
      </c>
      <c r="F288" s="101" t="s">
        <v>252</v>
      </c>
      <c r="G288" s="102" t="s">
        <v>254</v>
      </c>
      <c r="H288" s="98">
        <v>300000</v>
      </c>
      <c r="I288" s="98">
        <v>385900</v>
      </c>
      <c r="J288" s="98">
        <f t="shared" si="29"/>
        <v>685900</v>
      </c>
    </row>
    <row r="289" spans="2:10" ht="25.5">
      <c r="B289" s="141"/>
      <c r="C289" s="38" t="s">
        <v>325</v>
      </c>
      <c r="D289" s="101" t="s">
        <v>191</v>
      </c>
      <c r="E289" s="101" t="s">
        <v>31</v>
      </c>
      <c r="F289" s="101" t="s">
        <v>324</v>
      </c>
      <c r="G289" s="102"/>
      <c r="H289" s="98">
        <f>H290</f>
        <v>130000</v>
      </c>
      <c r="I289" s="98">
        <f>I290</f>
        <v>0</v>
      </c>
      <c r="J289" s="98">
        <f t="shared" si="29"/>
        <v>130000</v>
      </c>
    </row>
    <row r="290" spans="2:10" ht="25.5">
      <c r="B290" s="141"/>
      <c r="C290" s="41" t="s">
        <v>100</v>
      </c>
      <c r="D290" s="101" t="s">
        <v>191</v>
      </c>
      <c r="E290" s="101" t="s">
        <v>31</v>
      </c>
      <c r="F290" s="101" t="s">
        <v>324</v>
      </c>
      <c r="G290" s="102" t="s">
        <v>98</v>
      </c>
      <c r="H290" s="98">
        <f>H291</f>
        <v>130000</v>
      </c>
      <c r="I290" s="98">
        <f>I291</f>
        <v>0</v>
      </c>
      <c r="J290" s="98">
        <f t="shared" si="29"/>
        <v>130000</v>
      </c>
    </row>
    <row r="291" spans="2:10" ht="38.25">
      <c r="B291" s="141"/>
      <c r="C291" s="42" t="s">
        <v>101</v>
      </c>
      <c r="D291" s="101" t="s">
        <v>191</v>
      </c>
      <c r="E291" s="101" t="s">
        <v>31</v>
      </c>
      <c r="F291" s="101" t="s">
        <v>324</v>
      </c>
      <c r="G291" s="102" t="s">
        <v>99</v>
      </c>
      <c r="H291" s="98">
        <v>130000</v>
      </c>
      <c r="I291" s="98"/>
      <c r="J291" s="98">
        <f t="shared" si="29"/>
        <v>130000</v>
      </c>
    </row>
    <row r="292" spans="2:10" ht="12.75">
      <c r="B292" s="141"/>
      <c r="C292" s="38" t="s">
        <v>266</v>
      </c>
      <c r="D292" s="106" t="s">
        <v>191</v>
      </c>
      <c r="E292" s="106" t="s">
        <v>31</v>
      </c>
      <c r="F292" s="106" t="s">
        <v>267</v>
      </c>
      <c r="G292" s="102"/>
      <c r="H292" s="104">
        <f>H293</f>
        <v>50000</v>
      </c>
      <c r="I292" s="104">
        <f>I293</f>
        <v>0</v>
      </c>
      <c r="J292" s="104">
        <f t="shared" si="29"/>
        <v>50000</v>
      </c>
    </row>
    <row r="293" spans="2:10" ht="25.5">
      <c r="B293" s="141"/>
      <c r="C293" s="41" t="s">
        <v>100</v>
      </c>
      <c r="D293" s="106" t="s">
        <v>191</v>
      </c>
      <c r="E293" s="106" t="s">
        <v>31</v>
      </c>
      <c r="F293" s="106" t="s">
        <v>267</v>
      </c>
      <c r="G293" s="102" t="s">
        <v>98</v>
      </c>
      <c r="H293" s="104">
        <f>H294</f>
        <v>50000</v>
      </c>
      <c r="I293" s="104">
        <f>I294</f>
        <v>0</v>
      </c>
      <c r="J293" s="104">
        <f t="shared" si="29"/>
        <v>50000</v>
      </c>
    </row>
    <row r="294" spans="2:10" ht="38.25">
      <c r="B294" s="141"/>
      <c r="C294" s="42" t="s">
        <v>101</v>
      </c>
      <c r="D294" s="106" t="s">
        <v>191</v>
      </c>
      <c r="E294" s="106" t="s">
        <v>31</v>
      </c>
      <c r="F294" s="106" t="s">
        <v>267</v>
      </c>
      <c r="G294" s="102" t="s">
        <v>99</v>
      </c>
      <c r="H294" s="104">
        <v>50000</v>
      </c>
      <c r="I294" s="104"/>
      <c r="J294" s="104">
        <f t="shared" si="29"/>
        <v>50000</v>
      </c>
    </row>
    <row r="295" spans="2:10" ht="12.75">
      <c r="B295" s="141"/>
      <c r="C295" s="38" t="s">
        <v>302</v>
      </c>
      <c r="D295" s="99" t="s">
        <v>191</v>
      </c>
      <c r="E295" s="99" t="s">
        <v>31</v>
      </c>
      <c r="F295" s="99" t="s">
        <v>303</v>
      </c>
      <c r="G295" s="103"/>
      <c r="H295" s="98">
        <f>+H296</f>
        <v>760000</v>
      </c>
      <c r="I295" s="98">
        <f>+I296</f>
        <v>0</v>
      </c>
      <c r="J295" s="98">
        <f t="shared" si="29"/>
        <v>760000</v>
      </c>
    </row>
    <row r="296" spans="2:10" ht="25.5">
      <c r="B296" s="141"/>
      <c r="C296" s="38" t="s">
        <v>304</v>
      </c>
      <c r="D296" s="99" t="s">
        <v>191</v>
      </c>
      <c r="E296" s="99" t="s">
        <v>31</v>
      </c>
      <c r="F296" s="99" t="s">
        <v>303</v>
      </c>
      <c r="G296" s="103" t="s">
        <v>305</v>
      </c>
      <c r="H296" s="98">
        <f>H297</f>
        <v>760000</v>
      </c>
      <c r="I296" s="98">
        <f>I297</f>
        <v>0</v>
      </c>
      <c r="J296" s="98">
        <f t="shared" si="29"/>
        <v>760000</v>
      </c>
    </row>
    <row r="297" spans="2:10" ht="12.75">
      <c r="B297" s="141"/>
      <c r="C297" s="38" t="s">
        <v>302</v>
      </c>
      <c r="D297" s="99" t="s">
        <v>191</v>
      </c>
      <c r="E297" s="99" t="s">
        <v>31</v>
      </c>
      <c r="F297" s="99" t="s">
        <v>303</v>
      </c>
      <c r="G297" s="103" t="s">
        <v>306</v>
      </c>
      <c r="H297" s="98">
        <v>760000</v>
      </c>
      <c r="I297" s="98"/>
      <c r="J297" s="98">
        <f t="shared" si="29"/>
        <v>760000</v>
      </c>
    </row>
    <row r="298" spans="2:10" ht="23.25" customHeight="1">
      <c r="B298" s="141"/>
      <c r="C298" s="60" t="s">
        <v>263</v>
      </c>
      <c r="D298" s="101" t="s">
        <v>191</v>
      </c>
      <c r="E298" s="101" t="s">
        <v>31</v>
      </c>
      <c r="F298" s="101" t="s">
        <v>264</v>
      </c>
      <c r="G298" s="102"/>
      <c r="H298" s="104">
        <f>H299</f>
        <v>300000</v>
      </c>
      <c r="I298" s="104">
        <f>I299</f>
        <v>0</v>
      </c>
      <c r="J298" s="104">
        <f aca="true" t="shared" si="30" ref="J298:J303">SUM(H298:I298)</f>
        <v>300000</v>
      </c>
    </row>
    <row r="299" spans="2:10" ht="25.5">
      <c r="B299" s="141"/>
      <c r="C299" s="41" t="s">
        <v>100</v>
      </c>
      <c r="D299" s="101" t="s">
        <v>191</v>
      </c>
      <c r="E299" s="101" t="s">
        <v>31</v>
      </c>
      <c r="F299" s="101" t="s">
        <v>264</v>
      </c>
      <c r="G299" s="102" t="s">
        <v>98</v>
      </c>
      <c r="H299" s="104">
        <f>H300</f>
        <v>300000</v>
      </c>
      <c r="I299" s="104">
        <f>I300</f>
        <v>0</v>
      </c>
      <c r="J299" s="104">
        <f t="shared" si="30"/>
        <v>300000</v>
      </c>
    </row>
    <row r="300" spans="2:10" ht="38.25">
      <c r="B300" s="141"/>
      <c r="C300" s="42" t="s">
        <v>101</v>
      </c>
      <c r="D300" s="101" t="s">
        <v>191</v>
      </c>
      <c r="E300" s="101" t="s">
        <v>31</v>
      </c>
      <c r="F300" s="101" t="s">
        <v>264</v>
      </c>
      <c r="G300" s="102" t="s">
        <v>99</v>
      </c>
      <c r="H300" s="104">
        <v>300000</v>
      </c>
      <c r="I300" s="104"/>
      <c r="J300" s="104">
        <f t="shared" si="30"/>
        <v>300000</v>
      </c>
    </row>
    <row r="301" spans="2:10" ht="89.25">
      <c r="B301" s="141"/>
      <c r="C301" s="42" t="s">
        <v>339</v>
      </c>
      <c r="D301" s="101" t="s">
        <v>191</v>
      </c>
      <c r="E301" s="101" t="s">
        <v>31</v>
      </c>
      <c r="F301" s="101" t="s">
        <v>265</v>
      </c>
      <c r="G301" s="102"/>
      <c r="H301" s="104">
        <f>H302</f>
        <v>466884</v>
      </c>
      <c r="I301" s="104">
        <f>I302</f>
        <v>0</v>
      </c>
      <c r="J301" s="104">
        <f t="shared" si="30"/>
        <v>466884</v>
      </c>
    </row>
    <row r="302" spans="2:10" ht="25.5">
      <c r="B302" s="141"/>
      <c r="C302" s="41" t="s">
        <v>100</v>
      </c>
      <c r="D302" s="101" t="s">
        <v>191</v>
      </c>
      <c r="E302" s="101" t="s">
        <v>31</v>
      </c>
      <c r="F302" s="101" t="s">
        <v>265</v>
      </c>
      <c r="G302" s="102" t="s">
        <v>98</v>
      </c>
      <c r="H302" s="104">
        <f>H303</f>
        <v>466884</v>
      </c>
      <c r="I302" s="104">
        <f>I303</f>
        <v>0</v>
      </c>
      <c r="J302" s="104">
        <f t="shared" si="30"/>
        <v>466884</v>
      </c>
    </row>
    <row r="303" spans="2:10" ht="38.25">
      <c r="B303" s="141"/>
      <c r="C303" s="42" t="s">
        <v>101</v>
      </c>
      <c r="D303" s="101" t="s">
        <v>191</v>
      </c>
      <c r="E303" s="101" t="s">
        <v>31</v>
      </c>
      <c r="F303" s="101" t="s">
        <v>265</v>
      </c>
      <c r="G303" s="102" t="s">
        <v>99</v>
      </c>
      <c r="H303" s="104">
        <v>466884</v>
      </c>
      <c r="I303" s="104"/>
      <c r="J303" s="104">
        <f t="shared" si="30"/>
        <v>466884</v>
      </c>
    </row>
    <row r="304" spans="2:10" ht="77.25" customHeight="1">
      <c r="B304" s="141"/>
      <c r="C304" s="38" t="s">
        <v>290</v>
      </c>
      <c r="D304" s="101" t="s">
        <v>191</v>
      </c>
      <c r="E304" s="101" t="s">
        <v>31</v>
      </c>
      <c r="F304" s="101" t="s">
        <v>291</v>
      </c>
      <c r="G304" s="102"/>
      <c r="H304" s="98">
        <f>H305</f>
        <v>971923</v>
      </c>
      <c r="I304" s="98">
        <f>I305</f>
        <v>0</v>
      </c>
      <c r="J304" s="98">
        <f aca="true" t="shared" si="31" ref="J304:J345">SUM(H304:I304)</f>
        <v>971923</v>
      </c>
    </row>
    <row r="305" spans="2:10" ht="25.5">
      <c r="B305" s="141"/>
      <c r="C305" s="41" t="s">
        <v>100</v>
      </c>
      <c r="D305" s="101" t="s">
        <v>191</v>
      </c>
      <c r="E305" s="101" t="s">
        <v>31</v>
      </c>
      <c r="F305" s="101" t="s">
        <v>291</v>
      </c>
      <c r="G305" s="102" t="s">
        <v>98</v>
      </c>
      <c r="H305" s="98">
        <f>H306</f>
        <v>971923</v>
      </c>
      <c r="I305" s="98">
        <f>I306</f>
        <v>0</v>
      </c>
      <c r="J305" s="98">
        <f t="shared" si="31"/>
        <v>971923</v>
      </c>
    </row>
    <row r="306" spans="2:10" ht="38.25">
      <c r="B306" s="141"/>
      <c r="C306" s="42" t="s">
        <v>101</v>
      </c>
      <c r="D306" s="101" t="s">
        <v>191</v>
      </c>
      <c r="E306" s="101" t="s">
        <v>31</v>
      </c>
      <c r="F306" s="101" t="s">
        <v>291</v>
      </c>
      <c r="G306" s="102" t="s">
        <v>99</v>
      </c>
      <c r="H306" s="98">
        <v>971923</v>
      </c>
      <c r="I306" s="98"/>
      <c r="J306" s="98">
        <f t="shared" si="31"/>
        <v>971923</v>
      </c>
    </row>
    <row r="307" spans="2:10" ht="24" customHeight="1">
      <c r="B307" s="141"/>
      <c r="C307" s="38" t="s">
        <v>214</v>
      </c>
      <c r="D307" s="101" t="s">
        <v>191</v>
      </c>
      <c r="E307" s="101" t="s">
        <v>31</v>
      </c>
      <c r="F307" s="101" t="s">
        <v>215</v>
      </c>
      <c r="G307" s="102"/>
      <c r="H307" s="98">
        <f>SUM(H310:H311)</f>
        <v>16590855.6</v>
      </c>
      <c r="I307" s="98">
        <f>SUM(I310:I311)</f>
        <v>1100000</v>
      </c>
      <c r="J307" s="104">
        <f t="shared" si="31"/>
        <v>17690855.6</v>
      </c>
    </row>
    <row r="308" spans="2:10" ht="40.5" customHeight="1">
      <c r="B308" s="141"/>
      <c r="C308" s="39" t="s">
        <v>109</v>
      </c>
      <c r="D308" s="101" t="s">
        <v>191</v>
      </c>
      <c r="E308" s="101" t="s">
        <v>31</v>
      </c>
      <c r="F308" s="101" t="s">
        <v>215</v>
      </c>
      <c r="G308" s="102" t="s">
        <v>106</v>
      </c>
      <c r="H308" s="98">
        <f>H309</f>
        <v>16590855.6</v>
      </c>
      <c r="I308" s="98">
        <f>I309</f>
        <v>1100000</v>
      </c>
      <c r="J308" s="104">
        <f t="shared" si="31"/>
        <v>17690855.6</v>
      </c>
    </row>
    <row r="309" spans="2:10" ht="16.5" customHeight="1">
      <c r="B309" s="141"/>
      <c r="C309" s="60" t="s">
        <v>110</v>
      </c>
      <c r="D309" s="101" t="s">
        <v>191</v>
      </c>
      <c r="E309" s="101" t="s">
        <v>31</v>
      </c>
      <c r="F309" s="101" t="s">
        <v>215</v>
      </c>
      <c r="G309" s="102" t="s">
        <v>107</v>
      </c>
      <c r="H309" s="98">
        <f>H310+H311</f>
        <v>16590855.6</v>
      </c>
      <c r="I309" s="98">
        <f>I310+I311</f>
        <v>1100000</v>
      </c>
      <c r="J309" s="104">
        <f t="shared" si="31"/>
        <v>17690855.6</v>
      </c>
    </row>
    <row r="310" spans="2:10" ht="63.75">
      <c r="B310" s="141"/>
      <c r="C310" s="39" t="s">
        <v>194</v>
      </c>
      <c r="D310" s="101" t="s">
        <v>191</v>
      </c>
      <c r="E310" s="101" t="s">
        <v>31</v>
      </c>
      <c r="F310" s="101" t="s">
        <v>215</v>
      </c>
      <c r="G310" s="102" t="s">
        <v>195</v>
      </c>
      <c r="H310" s="98">
        <v>16440962</v>
      </c>
      <c r="I310" s="98">
        <v>900000</v>
      </c>
      <c r="J310" s="104">
        <f t="shared" si="31"/>
        <v>17340962</v>
      </c>
    </row>
    <row r="311" spans="2:10" ht="12.75">
      <c r="B311" s="141"/>
      <c r="C311" s="39" t="s">
        <v>26</v>
      </c>
      <c r="D311" s="101" t="s">
        <v>191</v>
      </c>
      <c r="E311" s="101" t="s">
        <v>31</v>
      </c>
      <c r="F311" s="101" t="s">
        <v>215</v>
      </c>
      <c r="G311" s="102" t="s">
        <v>108</v>
      </c>
      <c r="H311" s="98">
        <v>149893.6</v>
      </c>
      <c r="I311" s="98">
        <v>200000</v>
      </c>
      <c r="J311" s="104">
        <f t="shared" si="31"/>
        <v>349893.6</v>
      </c>
    </row>
    <row r="312" spans="2:10" ht="27" customHeight="1">
      <c r="B312" s="141"/>
      <c r="C312" s="38" t="s">
        <v>218</v>
      </c>
      <c r="D312" s="101" t="s">
        <v>191</v>
      </c>
      <c r="E312" s="101" t="s">
        <v>31</v>
      </c>
      <c r="F312" s="101" t="s">
        <v>219</v>
      </c>
      <c r="G312" s="102"/>
      <c r="H312" s="98">
        <f>H313</f>
        <v>56635203.66</v>
      </c>
      <c r="I312" s="98">
        <f>I313</f>
        <v>1900000</v>
      </c>
      <c r="J312" s="98">
        <f t="shared" si="31"/>
        <v>58535203.66</v>
      </c>
    </row>
    <row r="313" spans="2:10" ht="38.25" customHeight="1">
      <c r="B313" s="141"/>
      <c r="C313" s="39" t="s">
        <v>109</v>
      </c>
      <c r="D313" s="101" t="s">
        <v>191</v>
      </c>
      <c r="E313" s="101" t="s">
        <v>31</v>
      </c>
      <c r="F313" s="101" t="s">
        <v>219</v>
      </c>
      <c r="G313" s="102" t="s">
        <v>106</v>
      </c>
      <c r="H313" s="98">
        <f>H314</f>
        <v>56635203.66</v>
      </c>
      <c r="I313" s="98">
        <f>I314</f>
        <v>1900000</v>
      </c>
      <c r="J313" s="98">
        <f t="shared" si="31"/>
        <v>58535203.66</v>
      </c>
    </row>
    <row r="314" spans="2:10" ht="15" customHeight="1">
      <c r="B314" s="141"/>
      <c r="C314" s="60" t="s">
        <v>110</v>
      </c>
      <c r="D314" s="126" t="s">
        <v>191</v>
      </c>
      <c r="E314" s="101" t="s">
        <v>31</v>
      </c>
      <c r="F314" s="101" t="s">
        <v>219</v>
      </c>
      <c r="G314" s="102" t="s">
        <v>107</v>
      </c>
      <c r="H314" s="98">
        <f>H315+H316</f>
        <v>56635203.66</v>
      </c>
      <c r="I314" s="98">
        <f>I315+I316</f>
        <v>1900000</v>
      </c>
      <c r="J314" s="98">
        <f t="shared" si="31"/>
        <v>58535203.66</v>
      </c>
    </row>
    <row r="315" spans="2:10" ht="63" customHeight="1">
      <c r="B315" s="141"/>
      <c r="C315" s="39" t="s">
        <v>194</v>
      </c>
      <c r="D315" s="126" t="s">
        <v>191</v>
      </c>
      <c r="E315" s="101" t="s">
        <v>31</v>
      </c>
      <c r="F315" s="101" t="s">
        <v>219</v>
      </c>
      <c r="G315" s="102" t="s">
        <v>195</v>
      </c>
      <c r="H315" s="98">
        <v>55937000</v>
      </c>
      <c r="I315" s="98">
        <v>1400000</v>
      </c>
      <c r="J315" s="98">
        <f t="shared" si="31"/>
        <v>57337000</v>
      </c>
    </row>
    <row r="316" spans="2:10" ht="12.75">
      <c r="B316" s="141"/>
      <c r="C316" s="39" t="s">
        <v>26</v>
      </c>
      <c r="D316" s="126" t="s">
        <v>191</v>
      </c>
      <c r="E316" s="101" t="s">
        <v>31</v>
      </c>
      <c r="F316" s="101" t="s">
        <v>219</v>
      </c>
      <c r="G316" s="102" t="s">
        <v>108</v>
      </c>
      <c r="H316" s="98">
        <v>698203.66</v>
      </c>
      <c r="I316" s="98">
        <v>500000</v>
      </c>
      <c r="J316" s="98">
        <f t="shared" si="31"/>
        <v>1198203.6600000001</v>
      </c>
    </row>
    <row r="317" spans="2:10" ht="27.75" customHeight="1">
      <c r="B317" s="141"/>
      <c r="C317" s="38" t="s">
        <v>192</v>
      </c>
      <c r="D317" s="126" t="s">
        <v>191</v>
      </c>
      <c r="E317" s="101" t="s">
        <v>31</v>
      </c>
      <c r="F317" s="101" t="s">
        <v>193</v>
      </c>
      <c r="G317" s="102"/>
      <c r="H317" s="98">
        <f>H318</f>
        <v>15412205.53</v>
      </c>
      <c r="I317" s="98">
        <f>I318</f>
        <v>0</v>
      </c>
      <c r="J317" s="98">
        <f t="shared" si="31"/>
        <v>15412205.53</v>
      </c>
    </row>
    <row r="318" spans="2:10" ht="39" customHeight="1">
      <c r="B318" s="141"/>
      <c r="C318" s="39" t="s">
        <v>109</v>
      </c>
      <c r="D318" s="126" t="s">
        <v>191</v>
      </c>
      <c r="E318" s="101" t="s">
        <v>31</v>
      </c>
      <c r="F318" s="101" t="s">
        <v>193</v>
      </c>
      <c r="G318" s="102" t="s">
        <v>106</v>
      </c>
      <c r="H318" s="98">
        <f>H319</f>
        <v>15412205.53</v>
      </c>
      <c r="I318" s="98">
        <f>I319</f>
        <v>0</v>
      </c>
      <c r="J318" s="98">
        <f t="shared" si="31"/>
        <v>15412205.53</v>
      </c>
    </row>
    <row r="319" spans="2:10" ht="12.75" customHeight="1">
      <c r="B319" s="141"/>
      <c r="C319" s="60" t="s">
        <v>110</v>
      </c>
      <c r="D319" s="126" t="s">
        <v>191</v>
      </c>
      <c r="E319" s="101" t="s">
        <v>31</v>
      </c>
      <c r="F319" s="101" t="s">
        <v>193</v>
      </c>
      <c r="G319" s="102" t="s">
        <v>107</v>
      </c>
      <c r="H319" s="98">
        <f>H320+H321</f>
        <v>15412205.53</v>
      </c>
      <c r="I319" s="98">
        <f>I320+I321</f>
        <v>0</v>
      </c>
      <c r="J319" s="98">
        <f t="shared" si="31"/>
        <v>15412205.53</v>
      </c>
    </row>
    <row r="320" spans="2:10" ht="64.5" customHeight="1">
      <c r="B320" s="141"/>
      <c r="C320" s="39" t="s">
        <v>194</v>
      </c>
      <c r="D320" s="126" t="s">
        <v>191</v>
      </c>
      <c r="E320" s="101" t="s">
        <v>31</v>
      </c>
      <c r="F320" s="101" t="s">
        <v>193</v>
      </c>
      <c r="G320" s="102" t="s">
        <v>195</v>
      </c>
      <c r="H320" s="98">
        <v>15340274</v>
      </c>
      <c r="I320" s="98"/>
      <c r="J320" s="98">
        <f t="shared" si="31"/>
        <v>15340274</v>
      </c>
    </row>
    <row r="321" spans="2:10" ht="12.75">
      <c r="B321" s="141"/>
      <c r="C321" s="39" t="s">
        <v>26</v>
      </c>
      <c r="D321" s="126" t="s">
        <v>191</v>
      </c>
      <c r="E321" s="101" t="s">
        <v>31</v>
      </c>
      <c r="F321" s="101" t="s">
        <v>193</v>
      </c>
      <c r="G321" s="102" t="s">
        <v>108</v>
      </c>
      <c r="H321" s="98">
        <v>71931.53</v>
      </c>
      <c r="I321" s="98"/>
      <c r="J321" s="98">
        <f t="shared" si="31"/>
        <v>71931.53</v>
      </c>
    </row>
    <row r="322" spans="2:10" ht="37.5" customHeight="1">
      <c r="B322" s="141"/>
      <c r="C322" s="38" t="s">
        <v>222</v>
      </c>
      <c r="D322" s="126" t="s">
        <v>191</v>
      </c>
      <c r="E322" s="101" t="s">
        <v>31</v>
      </c>
      <c r="F322" s="101" t="s">
        <v>223</v>
      </c>
      <c r="G322" s="102"/>
      <c r="H322" s="98">
        <f>H323</f>
        <v>1469393</v>
      </c>
      <c r="I322" s="98">
        <f>I323</f>
        <v>0</v>
      </c>
      <c r="J322" s="98">
        <f t="shared" si="31"/>
        <v>1469393</v>
      </c>
    </row>
    <row r="323" spans="2:10" ht="37.5" customHeight="1">
      <c r="B323" s="141"/>
      <c r="C323" s="60" t="s">
        <v>109</v>
      </c>
      <c r="D323" s="126" t="s">
        <v>191</v>
      </c>
      <c r="E323" s="101" t="s">
        <v>31</v>
      </c>
      <c r="F323" s="101" t="s">
        <v>223</v>
      </c>
      <c r="G323" s="102" t="s">
        <v>106</v>
      </c>
      <c r="H323" s="98">
        <f>H324</f>
        <v>1469393</v>
      </c>
      <c r="I323" s="98">
        <f>I324</f>
        <v>0</v>
      </c>
      <c r="J323" s="98">
        <f t="shared" si="31"/>
        <v>1469393</v>
      </c>
    </row>
    <row r="324" spans="2:10" ht="12.75" customHeight="1">
      <c r="B324" s="141"/>
      <c r="C324" s="60" t="s">
        <v>110</v>
      </c>
      <c r="D324" s="126" t="s">
        <v>191</v>
      </c>
      <c r="E324" s="101" t="s">
        <v>31</v>
      </c>
      <c r="F324" s="101" t="s">
        <v>223</v>
      </c>
      <c r="G324" s="102" t="s">
        <v>107</v>
      </c>
      <c r="H324" s="98">
        <f>H325+H326</f>
        <v>1469393</v>
      </c>
      <c r="I324" s="98">
        <f>I325+I326</f>
        <v>0</v>
      </c>
      <c r="J324" s="98">
        <f t="shared" si="31"/>
        <v>1469393</v>
      </c>
    </row>
    <row r="325" spans="2:10" ht="66" customHeight="1">
      <c r="B325" s="141"/>
      <c r="C325" s="39" t="s">
        <v>194</v>
      </c>
      <c r="D325" s="126" t="s">
        <v>191</v>
      </c>
      <c r="E325" s="101" t="s">
        <v>31</v>
      </c>
      <c r="F325" s="101" t="s">
        <v>223</v>
      </c>
      <c r="G325" s="102" t="s">
        <v>195</v>
      </c>
      <c r="H325" s="98">
        <v>1466393</v>
      </c>
      <c r="I325" s="98"/>
      <c r="J325" s="98">
        <f t="shared" si="31"/>
        <v>1466393</v>
      </c>
    </row>
    <row r="326" spans="2:10" ht="12.75">
      <c r="B326" s="141"/>
      <c r="C326" s="39" t="s">
        <v>26</v>
      </c>
      <c r="D326" s="126" t="s">
        <v>191</v>
      </c>
      <c r="E326" s="101" t="s">
        <v>31</v>
      </c>
      <c r="F326" s="101" t="s">
        <v>223</v>
      </c>
      <c r="G326" s="102" t="s">
        <v>108</v>
      </c>
      <c r="H326" s="98">
        <v>3000</v>
      </c>
      <c r="I326" s="98"/>
      <c r="J326" s="98">
        <f t="shared" si="31"/>
        <v>3000</v>
      </c>
    </row>
    <row r="327" spans="2:10" ht="12.75" customHeight="1">
      <c r="B327" s="141"/>
      <c r="C327" s="38" t="s">
        <v>198</v>
      </c>
      <c r="D327" s="126" t="s">
        <v>191</v>
      </c>
      <c r="E327" s="101" t="s">
        <v>31</v>
      </c>
      <c r="F327" s="101" t="s">
        <v>199</v>
      </c>
      <c r="G327" s="102"/>
      <c r="H327" s="98">
        <f>SUM(H330:H331)</f>
        <v>12181835</v>
      </c>
      <c r="I327" s="98">
        <f>SUM(I330:I331)</f>
        <v>0</v>
      </c>
      <c r="J327" s="104">
        <f t="shared" si="31"/>
        <v>12181835</v>
      </c>
    </row>
    <row r="328" spans="2:10" ht="38.25" customHeight="1">
      <c r="B328" s="141"/>
      <c r="C328" s="39" t="s">
        <v>109</v>
      </c>
      <c r="D328" s="126" t="s">
        <v>191</v>
      </c>
      <c r="E328" s="101" t="s">
        <v>31</v>
      </c>
      <c r="F328" s="101" t="s">
        <v>199</v>
      </c>
      <c r="G328" s="102" t="s">
        <v>106</v>
      </c>
      <c r="H328" s="98">
        <f>H329</f>
        <v>12181835</v>
      </c>
      <c r="I328" s="98">
        <f>I329</f>
        <v>0</v>
      </c>
      <c r="J328" s="104">
        <f t="shared" si="31"/>
        <v>12181835</v>
      </c>
    </row>
    <row r="329" spans="2:10" ht="12.75" customHeight="1">
      <c r="B329" s="141"/>
      <c r="C329" s="60" t="s">
        <v>110</v>
      </c>
      <c r="D329" s="126" t="s">
        <v>191</v>
      </c>
      <c r="E329" s="101" t="s">
        <v>31</v>
      </c>
      <c r="F329" s="101" t="s">
        <v>199</v>
      </c>
      <c r="G329" s="102" t="s">
        <v>107</v>
      </c>
      <c r="H329" s="98">
        <f>H330+H331</f>
        <v>12181835</v>
      </c>
      <c r="I329" s="98">
        <f>I330+I331</f>
        <v>0</v>
      </c>
      <c r="J329" s="104">
        <f t="shared" si="31"/>
        <v>12181835</v>
      </c>
    </row>
    <row r="330" spans="2:10" ht="63.75" customHeight="1">
      <c r="B330" s="141"/>
      <c r="C330" s="39" t="s">
        <v>194</v>
      </c>
      <c r="D330" s="126" t="s">
        <v>191</v>
      </c>
      <c r="E330" s="101" t="s">
        <v>31</v>
      </c>
      <c r="F330" s="101" t="s">
        <v>199</v>
      </c>
      <c r="G330" s="102" t="s">
        <v>195</v>
      </c>
      <c r="H330" s="98">
        <v>12081835</v>
      </c>
      <c r="I330" s="98"/>
      <c r="J330" s="104">
        <f t="shared" si="31"/>
        <v>12081835</v>
      </c>
    </row>
    <row r="331" spans="2:10" ht="12.75">
      <c r="B331" s="141"/>
      <c r="C331" s="39" t="s">
        <v>26</v>
      </c>
      <c r="D331" s="126" t="s">
        <v>191</v>
      </c>
      <c r="E331" s="101" t="s">
        <v>31</v>
      </c>
      <c r="F331" s="101" t="s">
        <v>199</v>
      </c>
      <c r="G331" s="102" t="s">
        <v>108</v>
      </c>
      <c r="H331" s="98">
        <v>100000</v>
      </c>
      <c r="I331" s="98"/>
      <c r="J331" s="104">
        <f t="shared" si="31"/>
        <v>100000</v>
      </c>
    </row>
    <row r="332" spans="2:10" ht="12.75">
      <c r="B332" s="141"/>
      <c r="C332" s="38" t="s">
        <v>200</v>
      </c>
      <c r="D332" s="126" t="s">
        <v>191</v>
      </c>
      <c r="E332" s="101" t="s">
        <v>31</v>
      </c>
      <c r="F332" s="101" t="s">
        <v>201</v>
      </c>
      <c r="G332" s="102"/>
      <c r="H332" s="98">
        <f>H333</f>
        <v>14621490</v>
      </c>
      <c r="I332" s="98">
        <f>I333</f>
        <v>0</v>
      </c>
      <c r="J332" s="104">
        <f t="shared" si="31"/>
        <v>14621490</v>
      </c>
    </row>
    <row r="333" spans="2:10" ht="36.75" customHeight="1">
      <c r="B333" s="141"/>
      <c r="C333" s="39" t="s">
        <v>109</v>
      </c>
      <c r="D333" s="126" t="s">
        <v>191</v>
      </c>
      <c r="E333" s="101" t="s">
        <v>31</v>
      </c>
      <c r="F333" s="101" t="s">
        <v>201</v>
      </c>
      <c r="G333" s="102" t="s">
        <v>106</v>
      </c>
      <c r="H333" s="98">
        <f>H334</f>
        <v>14621490</v>
      </c>
      <c r="I333" s="98">
        <f>I334</f>
        <v>0</v>
      </c>
      <c r="J333" s="104">
        <f t="shared" si="31"/>
        <v>14621490</v>
      </c>
    </row>
    <row r="334" spans="2:10" ht="12.75" customHeight="1">
      <c r="B334" s="141"/>
      <c r="C334" s="60" t="s">
        <v>110</v>
      </c>
      <c r="D334" s="126" t="s">
        <v>191</v>
      </c>
      <c r="E334" s="101" t="s">
        <v>31</v>
      </c>
      <c r="F334" s="101" t="s">
        <v>201</v>
      </c>
      <c r="G334" s="102" t="s">
        <v>107</v>
      </c>
      <c r="H334" s="98">
        <f>H335+H336</f>
        <v>14621490</v>
      </c>
      <c r="I334" s="98">
        <f>I335+I336</f>
        <v>0</v>
      </c>
      <c r="J334" s="104">
        <f t="shared" si="31"/>
        <v>14621490</v>
      </c>
    </row>
    <row r="335" spans="2:10" ht="63.75" customHeight="1">
      <c r="B335" s="141"/>
      <c r="C335" s="39" t="s">
        <v>194</v>
      </c>
      <c r="D335" s="126" t="s">
        <v>191</v>
      </c>
      <c r="E335" s="101" t="s">
        <v>31</v>
      </c>
      <c r="F335" s="101" t="s">
        <v>201</v>
      </c>
      <c r="G335" s="102" t="s">
        <v>195</v>
      </c>
      <c r="H335" s="98">
        <v>14441490</v>
      </c>
      <c r="I335" s="98"/>
      <c r="J335" s="104">
        <f t="shared" si="31"/>
        <v>14441490</v>
      </c>
    </row>
    <row r="336" spans="2:10" ht="12.75">
      <c r="B336" s="141"/>
      <c r="C336" s="39" t="s">
        <v>26</v>
      </c>
      <c r="D336" s="126" t="s">
        <v>191</v>
      </c>
      <c r="E336" s="101" t="s">
        <v>31</v>
      </c>
      <c r="F336" s="101" t="s">
        <v>201</v>
      </c>
      <c r="G336" s="102" t="s">
        <v>108</v>
      </c>
      <c r="H336" s="98">
        <v>180000</v>
      </c>
      <c r="I336" s="98"/>
      <c r="J336" s="104">
        <f t="shared" si="31"/>
        <v>180000</v>
      </c>
    </row>
    <row r="337" spans="2:10" ht="12.75" customHeight="1">
      <c r="B337" s="141"/>
      <c r="C337" s="60" t="s">
        <v>202</v>
      </c>
      <c r="D337" s="126" t="s">
        <v>191</v>
      </c>
      <c r="E337" s="101" t="s">
        <v>31</v>
      </c>
      <c r="F337" s="101" t="s">
        <v>203</v>
      </c>
      <c r="G337" s="102"/>
      <c r="H337" s="98">
        <f>H338</f>
        <v>50000</v>
      </c>
      <c r="I337" s="98">
        <f>I338</f>
        <v>0</v>
      </c>
      <c r="J337" s="104">
        <f t="shared" si="31"/>
        <v>50000</v>
      </c>
    </row>
    <row r="338" spans="2:10" ht="26.25" customHeight="1">
      <c r="B338" s="141"/>
      <c r="C338" s="51" t="s">
        <v>100</v>
      </c>
      <c r="D338" s="126" t="s">
        <v>191</v>
      </c>
      <c r="E338" s="101" t="s">
        <v>31</v>
      </c>
      <c r="F338" s="101" t="s">
        <v>203</v>
      </c>
      <c r="G338" s="102" t="s">
        <v>98</v>
      </c>
      <c r="H338" s="98">
        <f>H339</f>
        <v>50000</v>
      </c>
      <c r="I338" s="98">
        <f>I339</f>
        <v>0</v>
      </c>
      <c r="J338" s="104">
        <f t="shared" si="31"/>
        <v>50000</v>
      </c>
    </row>
    <row r="339" spans="2:10" ht="33.75" customHeight="1">
      <c r="B339" s="141"/>
      <c r="C339" s="42" t="s">
        <v>101</v>
      </c>
      <c r="D339" s="126" t="s">
        <v>191</v>
      </c>
      <c r="E339" s="101" t="s">
        <v>31</v>
      </c>
      <c r="F339" s="101" t="s">
        <v>203</v>
      </c>
      <c r="G339" s="102" t="s">
        <v>99</v>
      </c>
      <c r="H339" s="98">
        <v>50000</v>
      </c>
      <c r="I339" s="98"/>
      <c r="J339" s="104">
        <f t="shared" si="31"/>
        <v>50000</v>
      </c>
    </row>
    <row r="340" spans="2:10" ht="12.75">
      <c r="B340" s="141"/>
      <c r="C340" s="38" t="s">
        <v>270</v>
      </c>
      <c r="D340" s="126" t="s">
        <v>191</v>
      </c>
      <c r="E340" s="101" t="s">
        <v>31</v>
      </c>
      <c r="F340" s="101" t="s">
        <v>271</v>
      </c>
      <c r="G340" s="102"/>
      <c r="H340" s="98">
        <f>H341</f>
        <v>70000</v>
      </c>
      <c r="I340" s="98">
        <f>I341</f>
        <v>0</v>
      </c>
      <c r="J340" s="104">
        <f t="shared" si="31"/>
        <v>70000</v>
      </c>
    </row>
    <row r="341" spans="2:10" ht="25.5">
      <c r="B341" s="141"/>
      <c r="C341" s="129" t="s">
        <v>102</v>
      </c>
      <c r="D341" s="126" t="s">
        <v>191</v>
      </c>
      <c r="E341" s="101" t="s">
        <v>31</v>
      </c>
      <c r="F341" s="101" t="s">
        <v>271</v>
      </c>
      <c r="G341" s="102" t="s">
        <v>103</v>
      </c>
      <c r="H341" s="98">
        <f>H342</f>
        <v>70000</v>
      </c>
      <c r="I341" s="98">
        <f>I342</f>
        <v>0</v>
      </c>
      <c r="J341" s="104">
        <f t="shared" si="31"/>
        <v>70000</v>
      </c>
    </row>
    <row r="342" spans="2:10" ht="25.5">
      <c r="B342" s="141"/>
      <c r="C342" s="129" t="s">
        <v>105</v>
      </c>
      <c r="D342" s="126" t="s">
        <v>191</v>
      </c>
      <c r="E342" s="101" t="s">
        <v>31</v>
      </c>
      <c r="F342" s="101" t="s">
        <v>271</v>
      </c>
      <c r="G342" s="102" t="s">
        <v>104</v>
      </c>
      <c r="H342" s="98">
        <v>70000</v>
      </c>
      <c r="I342" s="98"/>
      <c r="J342" s="104">
        <f t="shared" si="31"/>
        <v>70000</v>
      </c>
    </row>
    <row r="343" spans="2:10" ht="25.5" customHeight="1">
      <c r="B343" s="141"/>
      <c r="C343" s="129" t="s">
        <v>268</v>
      </c>
      <c r="D343" s="127" t="s">
        <v>191</v>
      </c>
      <c r="E343" s="106" t="s">
        <v>31</v>
      </c>
      <c r="F343" s="106" t="s">
        <v>269</v>
      </c>
      <c r="G343" s="105"/>
      <c r="H343" s="98">
        <f>H344</f>
        <v>3000000</v>
      </c>
      <c r="I343" s="98">
        <f>I344</f>
        <v>0</v>
      </c>
      <c r="J343" s="98">
        <f t="shared" si="31"/>
        <v>3000000</v>
      </c>
    </row>
    <row r="344" spans="2:10" ht="25.5">
      <c r="B344" s="141"/>
      <c r="C344" s="129" t="s">
        <v>102</v>
      </c>
      <c r="D344" s="127" t="s">
        <v>191</v>
      </c>
      <c r="E344" s="106" t="s">
        <v>31</v>
      </c>
      <c r="F344" s="106" t="s">
        <v>269</v>
      </c>
      <c r="G344" s="105" t="s">
        <v>103</v>
      </c>
      <c r="H344" s="98">
        <f>H345</f>
        <v>3000000</v>
      </c>
      <c r="I344" s="98">
        <f>I345</f>
        <v>0</v>
      </c>
      <c r="J344" s="98">
        <f t="shared" si="31"/>
        <v>3000000</v>
      </c>
    </row>
    <row r="345" spans="2:10" ht="25.5">
      <c r="B345" s="141"/>
      <c r="C345" s="129" t="s">
        <v>105</v>
      </c>
      <c r="D345" s="127" t="s">
        <v>191</v>
      </c>
      <c r="E345" s="106" t="s">
        <v>31</v>
      </c>
      <c r="F345" s="106" t="s">
        <v>269</v>
      </c>
      <c r="G345" s="102" t="s">
        <v>104</v>
      </c>
      <c r="H345" s="98">
        <v>3000000</v>
      </c>
      <c r="I345" s="98"/>
      <c r="J345" s="98">
        <f t="shared" si="31"/>
        <v>3000000</v>
      </c>
    </row>
    <row r="346" spans="2:10" ht="77.25" customHeight="1">
      <c r="B346" s="141"/>
      <c r="C346" s="129" t="s">
        <v>204</v>
      </c>
      <c r="D346" s="126" t="s">
        <v>191</v>
      </c>
      <c r="E346" s="101" t="s">
        <v>31</v>
      </c>
      <c r="F346" s="101" t="s">
        <v>205</v>
      </c>
      <c r="G346" s="102"/>
      <c r="H346" s="98">
        <f aca="true" t="shared" si="32" ref="H346:I348">H347</f>
        <v>488174</v>
      </c>
      <c r="I346" s="98">
        <f t="shared" si="32"/>
        <v>0</v>
      </c>
      <c r="J346" s="104">
        <f aca="true" t="shared" si="33" ref="J346:J354">SUM(H346:I346)</f>
        <v>488174</v>
      </c>
    </row>
    <row r="347" spans="2:10" ht="39.75" customHeight="1">
      <c r="B347" s="141"/>
      <c r="C347" s="39" t="s">
        <v>109</v>
      </c>
      <c r="D347" s="126" t="s">
        <v>191</v>
      </c>
      <c r="E347" s="101" t="s">
        <v>31</v>
      </c>
      <c r="F347" s="101" t="s">
        <v>205</v>
      </c>
      <c r="G347" s="102" t="s">
        <v>106</v>
      </c>
      <c r="H347" s="98">
        <f t="shared" si="32"/>
        <v>488174</v>
      </c>
      <c r="I347" s="98">
        <f t="shared" si="32"/>
        <v>0</v>
      </c>
      <c r="J347" s="104">
        <f t="shared" si="33"/>
        <v>488174</v>
      </c>
    </row>
    <row r="348" spans="2:10" ht="14.25" customHeight="1">
      <c r="B348" s="141"/>
      <c r="C348" s="60" t="s">
        <v>110</v>
      </c>
      <c r="D348" s="126" t="s">
        <v>191</v>
      </c>
      <c r="E348" s="101" t="s">
        <v>31</v>
      </c>
      <c r="F348" s="101" t="s">
        <v>205</v>
      </c>
      <c r="G348" s="102" t="s">
        <v>107</v>
      </c>
      <c r="H348" s="98">
        <f t="shared" si="32"/>
        <v>488174</v>
      </c>
      <c r="I348" s="98">
        <f t="shared" si="32"/>
        <v>0</v>
      </c>
      <c r="J348" s="104">
        <f t="shared" si="33"/>
        <v>488174</v>
      </c>
    </row>
    <row r="349" spans="2:10" ht="12.75">
      <c r="B349" s="141"/>
      <c r="C349" s="39" t="s">
        <v>26</v>
      </c>
      <c r="D349" s="126" t="s">
        <v>191</v>
      </c>
      <c r="E349" s="101" t="s">
        <v>31</v>
      </c>
      <c r="F349" s="101" t="s">
        <v>205</v>
      </c>
      <c r="G349" s="102" t="s">
        <v>108</v>
      </c>
      <c r="H349" s="98">
        <v>488174</v>
      </c>
      <c r="I349" s="98"/>
      <c r="J349" s="104">
        <f t="shared" si="33"/>
        <v>488174</v>
      </c>
    </row>
    <row r="350" spans="2:10" ht="12.75">
      <c r="B350" s="141"/>
      <c r="C350" s="38" t="s">
        <v>208</v>
      </c>
      <c r="D350" s="126" t="s">
        <v>191</v>
      </c>
      <c r="E350" s="101" t="s">
        <v>31</v>
      </c>
      <c r="F350" s="101" t="s">
        <v>209</v>
      </c>
      <c r="G350" s="102"/>
      <c r="H350" s="98">
        <f>H351+H353</f>
        <v>150000</v>
      </c>
      <c r="I350" s="98">
        <f>I351+I353</f>
        <v>0</v>
      </c>
      <c r="J350" s="104">
        <f t="shared" si="33"/>
        <v>150000</v>
      </c>
    </row>
    <row r="351" spans="2:10" ht="25.5">
      <c r="B351" s="141"/>
      <c r="C351" s="51" t="s">
        <v>100</v>
      </c>
      <c r="D351" s="126" t="s">
        <v>191</v>
      </c>
      <c r="E351" s="101" t="s">
        <v>31</v>
      </c>
      <c r="F351" s="101" t="s">
        <v>209</v>
      </c>
      <c r="G351" s="102" t="s">
        <v>98</v>
      </c>
      <c r="H351" s="104">
        <f>H352</f>
        <v>20000</v>
      </c>
      <c r="I351" s="104">
        <f>I352</f>
        <v>0</v>
      </c>
      <c r="J351" s="104">
        <f t="shared" si="33"/>
        <v>20000</v>
      </c>
    </row>
    <row r="352" spans="2:10" ht="38.25">
      <c r="B352" s="141"/>
      <c r="C352" s="42" t="s">
        <v>101</v>
      </c>
      <c r="D352" s="126" t="s">
        <v>191</v>
      </c>
      <c r="E352" s="101" t="s">
        <v>31</v>
      </c>
      <c r="F352" s="101" t="s">
        <v>209</v>
      </c>
      <c r="G352" s="102" t="s">
        <v>99</v>
      </c>
      <c r="H352" s="104">
        <v>20000</v>
      </c>
      <c r="I352" s="104"/>
      <c r="J352" s="104">
        <f t="shared" si="33"/>
        <v>20000</v>
      </c>
    </row>
    <row r="353" spans="2:10" ht="25.5">
      <c r="B353" s="141"/>
      <c r="C353" s="129" t="s">
        <v>102</v>
      </c>
      <c r="D353" s="126" t="s">
        <v>191</v>
      </c>
      <c r="E353" s="101" t="s">
        <v>31</v>
      </c>
      <c r="F353" s="101" t="s">
        <v>209</v>
      </c>
      <c r="G353" s="102" t="s">
        <v>103</v>
      </c>
      <c r="H353" s="98">
        <f>H354</f>
        <v>130000</v>
      </c>
      <c r="I353" s="98">
        <f>I354</f>
        <v>0</v>
      </c>
      <c r="J353" s="104">
        <f t="shared" si="33"/>
        <v>130000</v>
      </c>
    </row>
    <row r="354" spans="2:10" ht="12.75">
      <c r="B354" s="141"/>
      <c r="C354" s="42" t="s">
        <v>272</v>
      </c>
      <c r="D354" s="126" t="s">
        <v>191</v>
      </c>
      <c r="E354" s="101" t="s">
        <v>31</v>
      </c>
      <c r="F354" s="101" t="s">
        <v>209</v>
      </c>
      <c r="G354" s="102" t="s">
        <v>273</v>
      </c>
      <c r="H354" s="98">
        <v>130000</v>
      </c>
      <c r="I354" s="98"/>
      <c r="J354" s="104">
        <f t="shared" si="33"/>
        <v>130000</v>
      </c>
    </row>
    <row r="355" spans="2:10" ht="38.25">
      <c r="B355" s="141"/>
      <c r="C355" s="42" t="s">
        <v>340</v>
      </c>
      <c r="D355" s="126" t="s">
        <v>191</v>
      </c>
      <c r="E355" s="101" t="s">
        <v>31</v>
      </c>
      <c r="F355" s="101" t="s">
        <v>315</v>
      </c>
      <c r="G355" s="102"/>
      <c r="H355" s="98">
        <f>H356</f>
        <v>70000</v>
      </c>
      <c r="I355" s="98">
        <f>I356</f>
        <v>0</v>
      </c>
      <c r="J355" s="104">
        <f aca="true" t="shared" si="34" ref="J355:J360">SUM(H355:I355)</f>
        <v>70000</v>
      </c>
    </row>
    <row r="356" spans="2:10" ht="25.5">
      <c r="B356" s="141"/>
      <c r="C356" s="129" t="s">
        <v>102</v>
      </c>
      <c r="D356" s="126" t="s">
        <v>191</v>
      </c>
      <c r="E356" s="101" t="s">
        <v>31</v>
      </c>
      <c r="F356" s="101" t="s">
        <v>315</v>
      </c>
      <c r="G356" s="102" t="s">
        <v>103</v>
      </c>
      <c r="H356" s="98">
        <f>H357</f>
        <v>70000</v>
      </c>
      <c r="I356" s="98">
        <f>I357</f>
        <v>0</v>
      </c>
      <c r="J356" s="104">
        <f t="shared" si="34"/>
        <v>70000</v>
      </c>
    </row>
    <row r="357" spans="2:10" ht="25.5">
      <c r="B357" s="149"/>
      <c r="C357" s="148" t="s">
        <v>105</v>
      </c>
      <c r="D357" s="126" t="s">
        <v>191</v>
      </c>
      <c r="E357" s="101" t="s">
        <v>31</v>
      </c>
      <c r="F357" s="101" t="s">
        <v>315</v>
      </c>
      <c r="G357" s="102" t="s">
        <v>104</v>
      </c>
      <c r="H357" s="98">
        <v>70000</v>
      </c>
      <c r="I357" s="98"/>
      <c r="J357" s="104">
        <f t="shared" si="34"/>
        <v>70000</v>
      </c>
    </row>
    <row r="358" spans="2:10" ht="38.25">
      <c r="B358" s="141"/>
      <c r="C358" s="42" t="s">
        <v>317</v>
      </c>
      <c r="D358" s="126" t="s">
        <v>191</v>
      </c>
      <c r="E358" s="101" t="s">
        <v>31</v>
      </c>
      <c r="F358" s="101" t="s">
        <v>316</v>
      </c>
      <c r="G358" s="102"/>
      <c r="H358" s="98">
        <f>H359</f>
        <v>40000</v>
      </c>
      <c r="I358" s="98">
        <f>I359</f>
        <v>0</v>
      </c>
      <c r="J358" s="104">
        <f t="shared" si="34"/>
        <v>40000</v>
      </c>
    </row>
    <row r="359" spans="2:10" ht="25.5">
      <c r="B359" s="141"/>
      <c r="C359" s="129" t="s">
        <v>102</v>
      </c>
      <c r="D359" s="126" t="s">
        <v>191</v>
      </c>
      <c r="E359" s="101" t="s">
        <v>31</v>
      </c>
      <c r="F359" s="101" t="s">
        <v>316</v>
      </c>
      <c r="G359" s="102" t="s">
        <v>103</v>
      </c>
      <c r="H359" s="98">
        <f>H360</f>
        <v>40000</v>
      </c>
      <c r="I359" s="98">
        <f>I360</f>
        <v>0</v>
      </c>
      <c r="J359" s="104">
        <f t="shared" si="34"/>
        <v>40000</v>
      </c>
    </row>
    <row r="360" spans="2:10" ht="25.5">
      <c r="B360" s="141"/>
      <c r="C360" s="129" t="s">
        <v>105</v>
      </c>
      <c r="D360" s="126" t="s">
        <v>191</v>
      </c>
      <c r="E360" s="101" t="s">
        <v>31</v>
      </c>
      <c r="F360" s="101" t="s">
        <v>316</v>
      </c>
      <c r="G360" s="102" t="s">
        <v>104</v>
      </c>
      <c r="H360" s="98">
        <v>40000</v>
      </c>
      <c r="I360" s="98"/>
      <c r="J360" s="104">
        <f t="shared" si="34"/>
        <v>40000</v>
      </c>
    </row>
    <row r="361" spans="2:10" ht="25.5">
      <c r="B361" s="141"/>
      <c r="C361" s="38" t="s">
        <v>112</v>
      </c>
      <c r="D361" s="126" t="s">
        <v>191</v>
      </c>
      <c r="E361" s="101" t="s">
        <v>31</v>
      </c>
      <c r="F361" s="101" t="s">
        <v>111</v>
      </c>
      <c r="G361" s="102"/>
      <c r="H361" s="98">
        <f>+H362</f>
        <v>550892.34</v>
      </c>
      <c r="I361" s="98">
        <f>+I362</f>
        <v>0</v>
      </c>
      <c r="J361" s="98">
        <f aca="true" t="shared" si="35" ref="J361:J391">SUM(H361:I361)</f>
        <v>550892.34</v>
      </c>
    </row>
    <row r="362" spans="2:10" ht="25.5">
      <c r="B362" s="141"/>
      <c r="C362" s="51" t="s">
        <v>100</v>
      </c>
      <c r="D362" s="126" t="s">
        <v>191</v>
      </c>
      <c r="E362" s="101" t="s">
        <v>31</v>
      </c>
      <c r="F362" s="101" t="s">
        <v>111</v>
      </c>
      <c r="G362" s="102" t="s">
        <v>98</v>
      </c>
      <c r="H362" s="98">
        <f>H363</f>
        <v>550892.34</v>
      </c>
      <c r="I362" s="98">
        <f>I363</f>
        <v>0</v>
      </c>
      <c r="J362" s="98">
        <f t="shared" si="35"/>
        <v>550892.34</v>
      </c>
    </row>
    <row r="363" spans="2:10" ht="38.25">
      <c r="B363" s="141"/>
      <c r="C363" s="42" t="s">
        <v>101</v>
      </c>
      <c r="D363" s="126" t="s">
        <v>191</v>
      </c>
      <c r="E363" s="101" t="s">
        <v>31</v>
      </c>
      <c r="F363" s="101" t="s">
        <v>111</v>
      </c>
      <c r="G363" s="102" t="s">
        <v>99</v>
      </c>
      <c r="H363" s="98">
        <v>550892.34</v>
      </c>
      <c r="I363" s="98"/>
      <c r="J363" s="98">
        <f t="shared" si="35"/>
        <v>550892.34</v>
      </c>
    </row>
    <row r="364" spans="2:10" ht="24" customHeight="1">
      <c r="B364" s="141"/>
      <c r="C364" s="38" t="s">
        <v>286</v>
      </c>
      <c r="D364" s="126" t="s">
        <v>191</v>
      </c>
      <c r="E364" s="101" t="s">
        <v>31</v>
      </c>
      <c r="F364" s="110" t="s">
        <v>287</v>
      </c>
      <c r="G364" s="111"/>
      <c r="H364" s="98">
        <f>H365</f>
        <v>1516600</v>
      </c>
      <c r="I364" s="98">
        <f>I365</f>
        <v>0</v>
      </c>
      <c r="J364" s="98">
        <f t="shared" si="35"/>
        <v>1516600</v>
      </c>
    </row>
    <row r="365" spans="2:10" ht="15.75" customHeight="1">
      <c r="B365" s="141"/>
      <c r="C365" s="60" t="s">
        <v>119</v>
      </c>
      <c r="D365" s="126" t="s">
        <v>191</v>
      </c>
      <c r="E365" s="101" t="s">
        <v>31</v>
      </c>
      <c r="F365" s="110" t="s">
        <v>287</v>
      </c>
      <c r="G365" s="111" t="s">
        <v>20</v>
      </c>
      <c r="H365" s="98">
        <f>H366</f>
        <v>1516600</v>
      </c>
      <c r="I365" s="98">
        <f>I366</f>
        <v>0</v>
      </c>
      <c r="J365" s="98">
        <f t="shared" si="35"/>
        <v>1516600</v>
      </c>
    </row>
    <row r="366" spans="2:10" ht="15.75" customHeight="1">
      <c r="B366" s="141"/>
      <c r="C366" s="60" t="s">
        <v>120</v>
      </c>
      <c r="D366" s="126" t="s">
        <v>191</v>
      </c>
      <c r="E366" s="101" t="s">
        <v>31</v>
      </c>
      <c r="F366" s="110" t="s">
        <v>287</v>
      </c>
      <c r="G366" s="111" t="s">
        <v>118</v>
      </c>
      <c r="H366" s="98">
        <v>1516600</v>
      </c>
      <c r="I366" s="98"/>
      <c r="J366" s="98">
        <f t="shared" si="35"/>
        <v>1516600</v>
      </c>
    </row>
    <row r="367" spans="2:10" ht="12.75">
      <c r="B367" s="141"/>
      <c r="C367" s="39" t="s">
        <v>341</v>
      </c>
      <c r="D367" s="126" t="s">
        <v>191</v>
      </c>
      <c r="E367" s="101" t="s">
        <v>31</v>
      </c>
      <c r="F367" s="101" t="s">
        <v>295</v>
      </c>
      <c r="G367" s="102"/>
      <c r="H367" s="98">
        <f>H368</f>
        <v>170000</v>
      </c>
      <c r="I367" s="98">
        <f>I368</f>
        <v>0</v>
      </c>
      <c r="J367" s="98">
        <f t="shared" si="35"/>
        <v>170000</v>
      </c>
    </row>
    <row r="368" spans="2:10" ht="12.75">
      <c r="B368" s="141"/>
      <c r="C368" s="39" t="s">
        <v>294</v>
      </c>
      <c r="D368" s="126" t="s">
        <v>191</v>
      </c>
      <c r="E368" s="101" t="s">
        <v>31</v>
      </c>
      <c r="F368" s="101" t="s">
        <v>295</v>
      </c>
      <c r="G368" s="102" t="s">
        <v>20</v>
      </c>
      <c r="H368" s="98">
        <f>H369</f>
        <v>170000</v>
      </c>
      <c r="I368" s="98">
        <f>I369</f>
        <v>0</v>
      </c>
      <c r="J368" s="98">
        <f t="shared" si="35"/>
        <v>170000</v>
      </c>
    </row>
    <row r="369" spans="2:10" ht="12.75">
      <c r="B369" s="141"/>
      <c r="C369" s="39" t="s">
        <v>120</v>
      </c>
      <c r="D369" s="126" t="s">
        <v>191</v>
      </c>
      <c r="E369" s="101" t="s">
        <v>31</v>
      </c>
      <c r="F369" s="101" t="s">
        <v>295</v>
      </c>
      <c r="G369" s="102" t="s">
        <v>118</v>
      </c>
      <c r="H369" s="98">
        <v>170000</v>
      </c>
      <c r="I369" s="98"/>
      <c r="J369" s="98">
        <f t="shared" si="35"/>
        <v>170000</v>
      </c>
    </row>
    <row r="370" spans="2:10" ht="63.75">
      <c r="B370" s="141"/>
      <c r="C370" s="150" t="s">
        <v>326</v>
      </c>
      <c r="D370" s="126" t="s">
        <v>191</v>
      </c>
      <c r="E370" s="101" t="s">
        <v>31</v>
      </c>
      <c r="F370" s="99" t="s">
        <v>328</v>
      </c>
      <c r="G370" s="102"/>
      <c r="H370" s="98">
        <f>H371</f>
        <v>320830</v>
      </c>
      <c r="I370" s="98">
        <f>I371</f>
        <v>0</v>
      </c>
      <c r="J370" s="98">
        <f t="shared" si="35"/>
        <v>320830</v>
      </c>
    </row>
    <row r="371" spans="2:10" ht="12.75">
      <c r="B371" s="141"/>
      <c r="C371" s="150" t="s">
        <v>119</v>
      </c>
      <c r="D371" s="126" t="s">
        <v>191</v>
      </c>
      <c r="E371" s="101" t="s">
        <v>31</v>
      </c>
      <c r="F371" s="101" t="s">
        <v>328</v>
      </c>
      <c r="G371" s="102" t="s">
        <v>20</v>
      </c>
      <c r="H371" s="98">
        <f>H372</f>
        <v>320830</v>
      </c>
      <c r="I371" s="98">
        <f>I372</f>
        <v>0</v>
      </c>
      <c r="J371" s="98">
        <f t="shared" si="35"/>
        <v>320830</v>
      </c>
    </row>
    <row r="372" spans="2:10" ht="12.75">
      <c r="B372" s="141"/>
      <c r="C372" s="150" t="s">
        <v>327</v>
      </c>
      <c r="D372" s="126" t="s">
        <v>191</v>
      </c>
      <c r="E372" s="101" t="s">
        <v>31</v>
      </c>
      <c r="F372" s="101" t="s">
        <v>328</v>
      </c>
      <c r="G372" s="102" t="s">
        <v>329</v>
      </c>
      <c r="H372" s="98">
        <v>320830</v>
      </c>
      <c r="I372" s="98"/>
      <c r="J372" s="98">
        <f t="shared" si="35"/>
        <v>320830</v>
      </c>
    </row>
    <row r="373" spans="2:10" ht="66.75" customHeight="1">
      <c r="B373" s="141"/>
      <c r="C373" s="39" t="s">
        <v>298</v>
      </c>
      <c r="D373" s="126" t="s">
        <v>191</v>
      </c>
      <c r="E373" s="101" t="s">
        <v>31</v>
      </c>
      <c r="F373" s="101" t="s">
        <v>299</v>
      </c>
      <c r="G373" s="102"/>
      <c r="H373" s="98">
        <f>H374</f>
        <v>435200</v>
      </c>
      <c r="I373" s="98">
        <f>I374</f>
        <v>0</v>
      </c>
      <c r="J373" s="98">
        <f t="shared" si="35"/>
        <v>435200</v>
      </c>
    </row>
    <row r="374" spans="2:10" ht="12.75">
      <c r="B374" s="141"/>
      <c r="C374" s="60" t="s">
        <v>119</v>
      </c>
      <c r="D374" s="126" t="s">
        <v>191</v>
      </c>
      <c r="E374" s="101" t="s">
        <v>31</v>
      </c>
      <c r="F374" s="101" t="s">
        <v>299</v>
      </c>
      <c r="G374" s="102" t="s">
        <v>20</v>
      </c>
      <c r="H374" s="98">
        <f>H375</f>
        <v>435200</v>
      </c>
      <c r="I374" s="98">
        <f>I375</f>
        <v>0</v>
      </c>
      <c r="J374" s="98">
        <f t="shared" si="35"/>
        <v>435200</v>
      </c>
    </row>
    <row r="375" spans="2:10" ht="12.75">
      <c r="B375" s="141"/>
      <c r="C375" s="38" t="s">
        <v>280</v>
      </c>
      <c r="D375" s="126" t="s">
        <v>191</v>
      </c>
      <c r="E375" s="101" t="s">
        <v>31</v>
      </c>
      <c r="F375" s="101" t="s">
        <v>299</v>
      </c>
      <c r="G375" s="102" t="s">
        <v>281</v>
      </c>
      <c r="H375" s="98">
        <v>435200</v>
      </c>
      <c r="I375" s="98"/>
      <c r="J375" s="98">
        <f t="shared" si="35"/>
        <v>435200</v>
      </c>
    </row>
    <row r="376" spans="2:10" ht="36.75" customHeight="1">
      <c r="B376" s="141"/>
      <c r="C376" s="60" t="s">
        <v>288</v>
      </c>
      <c r="D376" s="126" t="s">
        <v>191</v>
      </c>
      <c r="E376" s="101" t="s">
        <v>31</v>
      </c>
      <c r="F376" s="101" t="s">
        <v>289</v>
      </c>
      <c r="G376" s="102"/>
      <c r="H376" s="104">
        <f>H377</f>
        <v>1220400</v>
      </c>
      <c r="I376" s="104">
        <f>I377</f>
        <v>0</v>
      </c>
      <c r="J376" s="104">
        <f t="shared" si="35"/>
        <v>1220400</v>
      </c>
    </row>
    <row r="377" spans="2:10" ht="12.75" customHeight="1">
      <c r="B377" s="141"/>
      <c r="C377" s="38" t="s">
        <v>119</v>
      </c>
      <c r="D377" s="126" t="s">
        <v>191</v>
      </c>
      <c r="E377" s="101" t="s">
        <v>31</v>
      </c>
      <c r="F377" s="101" t="s">
        <v>289</v>
      </c>
      <c r="G377" s="102" t="s">
        <v>20</v>
      </c>
      <c r="H377" s="104">
        <f>H378</f>
        <v>1220400</v>
      </c>
      <c r="I377" s="104">
        <f>I378</f>
        <v>0</v>
      </c>
      <c r="J377" s="104">
        <f t="shared" si="35"/>
        <v>1220400</v>
      </c>
    </row>
    <row r="378" spans="2:10" ht="12.75" customHeight="1">
      <c r="B378" s="141"/>
      <c r="C378" s="38" t="s">
        <v>280</v>
      </c>
      <c r="D378" s="126" t="s">
        <v>191</v>
      </c>
      <c r="E378" s="101" t="s">
        <v>31</v>
      </c>
      <c r="F378" s="101" t="s">
        <v>289</v>
      </c>
      <c r="G378" s="102" t="s">
        <v>281</v>
      </c>
      <c r="H378" s="104">
        <v>1220400</v>
      </c>
      <c r="I378" s="104"/>
      <c r="J378" s="104">
        <f t="shared" si="35"/>
        <v>1220400</v>
      </c>
    </row>
    <row r="379" spans="2:10" ht="92.25" customHeight="1">
      <c r="B379" s="141"/>
      <c r="C379" s="38" t="s">
        <v>220</v>
      </c>
      <c r="D379" s="126" t="s">
        <v>191</v>
      </c>
      <c r="E379" s="101" t="s">
        <v>31</v>
      </c>
      <c r="F379" s="101" t="s">
        <v>221</v>
      </c>
      <c r="G379" s="102"/>
      <c r="H379" s="98">
        <f aca="true" t="shared" si="36" ref="H379:I381">H380</f>
        <v>56900</v>
      </c>
      <c r="I379" s="98">
        <f t="shared" si="36"/>
        <v>0</v>
      </c>
      <c r="J379" s="98">
        <f t="shared" si="35"/>
        <v>56900</v>
      </c>
    </row>
    <row r="380" spans="2:10" ht="38.25">
      <c r="B380" s="141"/>
      <c r="C380" s="39" t="s">
        <v>109</v>
      </c>
      <c r="D380" s="126" t="s">
        <v>191</v>
      </c>
      <c r="E380" s="101" t="s">
        <v>31</v>
      </c>
      <c r="F380" s="101" t="s">
        <v>221</v>
      </c>
      <c r="G380" s="102" t="s">
        <v>106</v>
      </c>
      <c r="H380" s="98">
        <f t="shared" si="36"/>
        <v>56900</v>
      </c>
      <c r="I380" s="98">
        <f t="shared" si="36"/>
        <v>0</v>
      </c>
      <c r="J380" s="98">
        <f t="shared" si="35"/>
        <v>56900</v>
      </c>
    </row>
    <row r="381" spans="2:10" ht="12.75">
      <c r="B381" s="141"/>
      <c r="C381" s="60" t="s">
        <v>110</v>
      </c>
      <c r="D381" s="126" t="s">
        <v>191</v>
      </c>
      <c r="E381" s="101" t="s">
        <v>31</v>
      </c>
      <c r="F381" s="101" t="s">
        <v>221</v>
      </c>
      <c r="G381" s="102" t="s">
        <v>107</v>
      </c>
      <c r="H381" s="98">
        <f t="shared" si="36"/>
        <v>56900</v>
      </c>
      <c r="I381" s="98">
        <f t="shared" si="36"/>
        <v>0</v>
      </c>
      <c r="J381" s="98">
        <f t="shared" si="35"/>
        <v>56900</v>
      </c>
    </row>
    <row r="382" spans="2:10" ht="12.75">
      <c r="B382" s="141"/>
      <c r="C382" s="39" t="s">
        <v>26</v>
      </c>
      <c r="D382" s="126" t="s">
        <v>191</v>
      </c>
      <c r="E382" s="101" t="s">
        <v>31</v>
      </c>
      <c r="F382" s="101" t="s">
        <v>221</v>
      </c>
      <c r="G382" s="102" t="s">
        <v>108</v>
      </c>
      <c r="H382" s="98">
        <v>56900</v>
      </c>
      <c r="I382" s="98"/>
      <c r="J382" s="98">
        <f t="shared" si="35"/>
        <v>56900</v>
      </c>
    </row>
    <row r="383" spans="2:10" ht="89.25">
      <c r="B383" s="141"/>
      <c r="C383" s="39" t="s">
        <v>196</v>
      </c>
      <c r="D383" s="126" t="s">
        <v>191</v>
      </c>
      <c r="E383" s="101" t="s">
        <v>31</v>
      </c>
      <c r="F383" s="101" t="s">
        <v>197</v>
      </c>
      <c r="G383" s="102"/>
      <c r="H383" s="98">
        <f aca="true" t="shared" si="37" ref="H383:I385">H384</f>
        <v>3546200</v>
      </c>
      <c r="I383" s="98">
        <f t="shared" si="37"/>
        <v>0</v>
      </c>
      <c r="J383" s="98">
        <f t="shared" si="35"/>
        <v>3546200</v>
      </c>
    </row>
    <row r="384" spans="2:10" ht="38.25">
      <c r="B384" s="141"/>
      <c r="C384" s="39" t="s">
        <v>109</v>
      </c>
      <c r="D384" s="126" t="s">
        <v>191</v>
      </c>
      <c r="E384" s="101" t="s">
        <v>31</v>
      </c>
      <c r="F384" s="101" t="s">
        <v>197</v>
      </c>
      <c r="G384" s="102" t="s">
        <v>106</v>
      </c>
      <c r="H384" s="98">
        <f t="shared" si="37"/>
        <v>3546200</v>
      </c>
      <c r="I384" s="98">
        <f t="shared" si="37"/>
        <v>0</v>
      </c>
      <c r="J384" s="98">
        <f t="shared" si="35"/>
        <v>3546200</v>
      </c>
    </row>
    <row r="385" spans="2:10" ht="12.75">
      <c r="B385" s="141"/>
      <c r="C385" s="60" t="s">
        <v>110</v>
      </c>
      <c r="D385" s="126" t="s">
        <v>191</v>
      </c>
      <c r="E385" s="101" t="s">
        <v>31</v>
      </c>
      <c r="F385" s="101" t="s">
        <v>197</v>
      </c>
      <c r="G385" s="102" t="s">
        <v>107</v>
      </c>
      <c r="H385" s="98">
        <f t="shared" si="37"/>
        <v>3546200</v>
      </c>
      <c r="I385" s="98">
        <f t="shared" si="37"/>
        <v>0</v>
      </c>
      <c r="J385" s="98">
        <f t="shared" si="35"/>
        <v>3546200</v>
      </c>
    </row>
    <row r="386" spans="2:10" ht="12.75">
      <c r="B386" s="141"/>
      <c r="C386" s="39" t="s">
        <v>26</v>
      </c>
      <c r="D386" s="126" t="s">
        <v>191</v>
      </c>
      <c r="E386" s="101" t="s">
        <v>31</v>
      </c>
      <c r="F386" s="101" t="s">
        <v>197</v>
      </c>
      <c r="G386" s="102" t="s">
        <v>108</v>
      </c>
      <c r="H386" s="98">
        <v>3546200</v>
      </c>
      <c r="I386" s="98"/>
      <c r="J386" s="98">
        <f t="shared" si="35"/>
        <v>3546200</v>
      </c>
    </row>
    <row r="387" spans="2:10" ht="12.75">
      <c r="B387" s="141"/>
      <c r="C387" s="39" t="s">
        <v>216</v>
      </c>
      <c r="D387" s="126" t="s">
        <v>191</v>
      </c>
      <c r="E387" s="101" t="s">
        <v>31</v>
      </c>
      <c r="F387" s="101" t="s">
        <v>217</v>
      </c>
      <c r="G387" s="102"/>
      <c r="H387" s="98">
        <f aca="true" t="shared" si="38" ref="H387:I389">H388</f>
        <v>171357600</v>
      </c>
      <c r="I387" s="98">
        <f t="shared" si="38"/>
        <v>0</v>
      </c>
      <c r="J387" s="104">
        <f t="shared" si="35"/>
        <v>171357600</v>
      </c>
    </row>
    <row r="388" spans="2:10" ht="38.25">
      <c r="B388" s="141"/>
      <c r="C388" s="39" t="s">
        <v>109</v>
      </c>
      <c r="D388" s="126" t="s">
        <v>191</v>
      </c>
      <c r="E388" s="101" t="s">
        <v>31</v>
      </c>
      <c r="F388" s="101" t="s">
        <v>217</v>
      </c>
      <c r="G388" s="102" t="s">
        <v>106</v>
      </c>
      <c r="H388" s="98">
        <f t="shared" si="38"/>
        <v>171357600</v>
      </c>
      <c r="I388" s="98">
        <f t="shared" si="38"/>
        <v>0</v>
      </c>
      <c r="J388" s="104">
        <f t="shared" si="35"/>
        <v>171357600</v>
      </c>
    </row>
    <row r="389" spans="2:10" ht="12.75">
      <c r="B389" s="141"/>
      <c r="C389" s="60" t="s">
        <v>110</v>
      </c>
      <c r="D389" s="126" t="s">
        <v>191</v>
      </c>
      <c r="E389" s="101" t="s">
        <v>31</v>
      </c>
      <c r="F389" s="101" t="s">
        <v>217</v>
      </c>
      <c r="G389" s="102" t="s">
        <v>107</v>
      </c>
      <c r="H389" s="98">
        <f t="shared" si="38"/>
        <v>171357600</v>
      </c>
      <c r="I389" s="98">
        <f t="shared" si="38"/>
        <v>0</v>
      </c>
      <c r="J389" s="104">
        <f t="shared" si="35"/>
        <v>171357600</v>
      </c>
    </row>
    <row r="390" spans="2:10" ht="62.25" customHeight="1">
      <c r="B390" s="141"/>
      <c r="C390" s="39" t="s">
        <v>194</v>
      </c>
      <c r="D390" s="126" t="s">
        <v>191</v>
      </c>
      <c r="E390" s="101" t="s">
        <v>31</v>
      </c>
      <c r="F390" s="101" t="s">
        <v>217</v>
      </c>
      <c r="G390" s="102" t="s">
        <v>195</v>
      </c>
      <c r="H390" s="98">
        <v>171357600</v>
      </c>
      <c r="I390" s="98"/>
      <c r="J390" s="104">
        <f t="shared" si="35"/>
        <v>171357600</v>
      </c>
    </row>
    <row r="391" spans="2:10" ht="69" customHeight="1">
      <c r="B391" s="141"/>
      <c r="C391" s="129" t="s">
        <v>224</v>
      </c>
      <c r="D391" s="127" t="s">
        <v>191</v>
      </c>
      <c r="E391" s="106" t="s">
        <v>31</v>
      </c>
      <c r="F391" s="106" t="s">
        <v>225</v>
      </c>
      <c r="G391" s="105"/>
      <c r="H391" s="104">
        <f aca="true" t="shared" si="39" ref="H391:I393">H392</f>
        <v>1547800</v>
      </c>
      <c r="I391" s="104">
        <f t="shared" si="39"/>
        <v>0</v>
      </c>
      <c r="J391" s="104">
        <f t="shared" si="35"/>
        <v>1547800</v>
      </c>
    </row>
    <row r="392" spans="2:10" ht="39" customHeight="1">
      <c r="B392" s="141"/>
      <c r="C392" s="129" t="s">
        <v>109</v>
      </c>
      <c r="D392" s="127" t="s">
        <v>191</v>
      </c>
      <c r="E392" s="106" t="s">
        <v>31</v>
      </c>
      <c r="F392" s="106" t="s">
        <v>225</v>
      </c>
      <c r="G392" s="105" t="s">
        <v>106</v>
      </c>
      <c r="H392" s="104">
        <f t="shared" si="39"/>
        <v>1547800</v>
      </c>
      <c r="I392" s="104">
        <f t="shared" si="39"/>
        <v>0</v>
      </c>
      <c r="J392" s="104">
        <f aca="true" t="shared" si="40" ref="J392:J423">SUM(H392:I392)</f>
        <v>1547800</v>
      </c>
    </row>
    <row r="393" spans="2:10" ht="12" customHeight="1">
      <c r="B393" s="141"/>
      <c r="C393" s="129" t="s">
        <v>110</v>
      </c>
      <c r="D393" s="127" t="s">
        <v>191</v>
      </c>
      <c r="E393" s="106" t="s">
        <v>31</v>
      </c>
      <c r="F393" s="106" t="s">
        <v>225</v>
      </c>
      <c r="G393" s="105" t="s">
        <v>107</v>
      </c>
      <c r="H393" s="104">
        <f t="shared" si="39"/>
        <v>1547800</v>
      </c>
      <c r="I393" s="104">
        <f t="shared" si="39"/>
        <v>0</v>
      </c>
      <c r="J393" s="104">
        <f t="shared" si="40"/>
        <v>1547800</v>
      </c>
    </row>
    <row r="394" spans="2:10" ht="29.25" customHeight="1">
      <c r="B394" s="141"/>
      <c r="C394" s="39" t="s">
        <v>26</v>
      </c>
      <c r="D394" s="127" t="s">
        <v>191</v>
      </c>
      <c r="E394" s="106" t="s">
        <v>31</v>
      </c>
      <c r="F394" s="106" t="s">
        <v>225</v>
      </c>
      <c r="G394" s="105" t="s">
        <v>108</v>
      </c>
      <c r="H394" s="104">
        <v>1547800</v>
      </c>
      <c r="I394" s="104"/>
      <c r="J394" s="104">
        <f t="shared" si="40"/>
        <v>1547800</v>
      </c>
    </row>
    <row r="395" spans="2:10" ht="24.75" customHeight="1">
      <c r="B395" s="141"/>
      <c r="C395" s="60" t="s">
        <v>226</v>
      </c>
      <c r="D395" s="126" t="s">
        <v>191</v>
      </c>
      <c r="E395" s="101" t="s">
        <v>31</v>
      </c>
      <c r="F395" s="101" t="s">
        <v>227</v>
      </c>
      <c r="G395" s="102"/>
      <c r="H395" s="98">
        <f>H396+H398</f>
        <v>1828000</v>
      </c>
      <c r="I395" s="98">
        <f>I396+I398</f>
        <v>0</v>
      </c>
      <c r="J395" s="98">
        <f t="shared" si="40"/>
        <v>1828000</v>
      </c>
    </row>
    <row r="396" spans="2:10" ht="63.75">
      <c r="B396" s="141"/>
      <c r="C396" s="42" t="s">
        <v>165</v>
      </c>
      <c r="D396" s="126" t="s">
        <v>191</v>
      </c>
      <c r="E396" s="101" t="s">
        <v>31</v>
      </c>
      <c r="F396" s="107" t="s">
        <v>227</v>
      </c>
      <c r="G396" s="108" t="s">
        <v>163</v>
      </c>
      <c r="H396" s="109">
        <f>H397</f>
        <v>1781018</v>
      </c>
      <c r="I396" s="109">
        <f>I397</f>
        <v>0</v>
      </c>
      <c r="J396" s="98">
        <f t="shared" si="40"/>
        <v>1781018</v>
      </c>
    </row>
    <row r="397" spans="2:10" ht="25.5">
      <c r="B397" s="141"/>
      <c r="C397" s="42" t="s">
        <v>166</v>
      </c>
      <c r="D397" s="126" t="s">
        <v>191</v>
      </c>
      <c r="E397" s="101" t="s">
        <v>31</v>
      </c>
      <c r="F397" s="107" t="s">
        <v>227</v>
      </c>
      <c r="G397" s="108" t="s">
        <v>164</v>
      </c>
      <c r="H397" s="109">
        <v>1781018</v>
      </c>
      <c r="I397" s="109"/>
      <c r="J397" s="98">
        <f t="shared" si="40"/>
        <v>1781018</v>
      </c>
    </row>
    <row r="398" spans="2:10" ht="25.5">
      <c r="B398" s="141"/>
      <c r="C398" s="51" t="s">
        <v>100</v>
      </c>
      <c r="D398" s="126" t="s">
        <v>191</v>
      </c>
      <c r="E398" s="101" t="s">
        <v>31</v>
      </c>
      <c r="F398" s="107" t="s">
        <v>227</v>
      </c>
      <c r="G398" s="108" t="s">
        <v>98</v>
      </c>
      <c r="H398" s="109">
        <f>H399</f>
        <v>46982</v>
      </c>
      <c r="I398" s="109">
        <f>I399</f>
        <v>0</v>
      </c>
      <c r="J398" s="98">
        <f t="shared" si="40"/>
        <v>46982</v>
      </c>
    </row>
    <row r="399" spans="2:10" ht="38.25">
      <c r="B399" s="141"/>
      <c r="C399" s="42" t="s">
        <v>101</v>
      </c>
      <c r="D399" s="126" t="s">
        <v>191</v>
      </c>
      <c r="E399" s="101" t="s">
        <v>31</v>
      </c>
      <c r="F399" s="107" t="s">
        <v>227</v>
      </c>
      <c r="G399" s="108" t="s">
        <v>99</v>
      </c>
      <c r="H399" s="109">
        <v>46982</v>
      </c>
      <c r="I399" s="109"/>
      <c r="J399" s="98">
        <f t="shared" si="40"/>
        <v>46982</v>
      </c>
    </row>
    <row r="400" spans="2:10" ht="38.25">
      <c r="B400" s="141"/>
      <c r="C400" s="38" t="s">
        <v>242</v>
      </c>
      <c r="D400" s="126" t="s">
        <v>191</v>
      </c>
      <c r="E400" s="101" t="s">
        <v>31</v>
      </c>
      <c r="F400" s="101" t="s">
        <v>243</v>
      </c>
      <c r="G400" s="102"/>
      <c r="H400" s="98">
        <f>H401+H403</f>
        <v>1218600</v>
      </c>
      <c r="I400" s="98">
        <f>I401+I403</f>
        <v>0</v>
      </c>
      <c r="J400" s="98">
        <f t="shared" si="40"/>
        <v>1218600</v>
      </c>
    </row>
    <row r="401" spans="2:10" ht="63" customHeight="1">
      <c r="B401" s="141"/>
      <c r="C401" s="42" t="s">
        <v>165</v>
      </c>
      <c r="D401" s="126" t="s">
        <v>191</v>
      </c>
      <c r="E401" s="101" t="s">
        <v>31</v>
      </c>
      <c r="F401" s="101" t="s">
        <v>243</v>
      </c>
      <c r="G401" s="102" t="s">
        <v>163</v>
      </c>
      <c r="H401" s="98">
        <f>H402</f>
        <v>1187610</v>
      </c>
      <c r="I401" s="98">
        <f>I402</f>
        <v>0</v>
      </c>
      <c r="J401" s="98">
        <f t="shared" si="40"/>
        <v>1187610</v>
      </c>
    </row>
    <row r="402" spans="2:10" ht="30" customHeight="1">
      <c r="B402" s="141"/>
      <c r="C402" s="42" t="s">
        <v>166</v>
      </c>
      <c r="D402" s="126" t="s">
        <v>191</v>
      </c>
      <c r="E402" s="101" t="s">
        <v>31</v>
      </c>
      <c r="F402" s="101" t="s">
        <v>243</v>
      </c>
      <c r="G402" s="102" t="s">
        <v>164</v>
      </c>
      <c r="H402" s="98">
        <v>1187610</v>
      </c>
      <c r="I402" s="98"/>
      <c r="J402" s="98">
        <f t="shared" si="40"/>
        <v>1187610</v>
      </c>
    </row>
    <row r="403" spans="2:10" ht="27.75" customHeight="1">
      <c r="B403" s="141"/>
      <c r="C403" s="51" t="s">
        <v>100</v>
      </c>
      <c r="D403" s="126" t="s">
        <v>191</v>
      </c>
      <c r="E403" s="101" t="s">
        <v>31</v>
      </c>
      <c r="F403" s="101" t="s">
        <v>243</v>
      </c>
      <c r="G403" s="102" t="s">
        <v>98</v>
      </c>
      <c r="H403" s="98">
        <f>H404</f>
        <v>30990</v>
      </c>
      <c r="I403" s="98">
        <f>I404</f>
        <v>0</v>
      </c>
      <c r="J403" s="98">
        <f t="shared" si="40"/>
        <v>30990</v>
      </c>
    </row>
    <row r="404" spans="2:10" ht="38.25" customHeight="1">
      <c r="B404" s="141"/>
      <c r="C404" s="42" t="s">
        <v>101</v>
      </c>
      <c r="D404" s="126" t="s">
        <v>191</v>
      </c>
      <c r="E404" s="101" t="s">
        <v>31</v>
      </c>
      <c r="F404" s="101" t="s">
        <v>243</v>
      </c>
      <c r="G404" s="102" t="s">
        <v>99</v>
      </c>
      <c r="H404" s="98">
        <v>30990</v>
      </c>
      <c r="I404" s="98"/>
      <c r="J404" s="98">
        <f t="shared" si="40"/>
        <v>30990</v>
      </c>
    </row>
    <row r="405" spans="2:10" ht="25.5">
      <c r="B405" s="141"/>
      <c r="C405" s="38" t="s">
        <v>278</v>
      </c>
      <c r="D405" s="126" t="s">
        <v>191</v>
      </c>
      <c r="E405" s="101" t="s">
        <v>31</v>
      </c>
      <c r="F405" s="101" t="s">
        <v>279</v>
      </c>
      <c r="G405" s="102"/>
      <c r="H405" s="104">
        <f>H406</f>
        <v>900000</v>
      </c>
      <c r="I405" s="104">
        <f>I406</f>
        <v>0</v>
      </c>
      <c r="J405" s="104">
        <f t="shared" si="40"/>
        <v>900000</v>
      </c>
    </row>
    <row r="406" spans="2:10" ht="12.75">
      <c r="B406" s="141"/>
      <c r="C406" s="38" t="s">
        <v>119</v>
      </c>
      <c r="D406" s="126" t="s">
        <v>191</v>
      </c>
      <c r="E406" s="101" t="s">
        <v>31</v>
      </c>
      <c r="F406" s="101" t="s">
        <v>279</v>
      </c>
      <c r="G406" s="102" t="s">
        <v>20</v>
      </c>
      <c r="H406" s="104">
        <f>H407</f>
        <v>900000</v>
      </c>
      <c r="I406" s="104">
        <f>I407</f>
        <v>0</v>
      </c>
      <c r="J406" s="104">
        <f t="shared" si="40"/>
        <v>900000</v>
      </c>
    </row>
    <row r="407" spans="2:10" ht="12.75">
      <c r="B407" s="141"/>
      <c r="C407" s="38" t="s">
        <v>280</v>
      </c>
      <c r="D407" s="126" t="s">
        <v>191</v>
      </c>
      <c r="E407" s="101" t="s">
        <v>31</v>
      </c>
      <c r="F407" s="101" t="s">
        <v>279</v>
      </c>
      <c r="G407" s="102" t="s">
        <v>281</v>
      </c>
      <c r="H407" s="104">
        <v>900000</v>
      </c>
      <c r="I407" s="104"/>
      <c r="J407" s="104">
        <f t="shared" si="40"/>
        <v>900000</v>
      </c>
    </row>
    <row r="408" spans="2:10" ht="64.5" customHeight="1">
      <c r="B408" s="141"/>
      <c r="C408" s="38" t="s">
        <v>244</v>
      </c>
      <c r="D408" s="126" t="s">
        <v>191</v>
      </c>
      <c r="E408" s="101" t="s">
        <v>31</v>
      </c>
      <c r="F408" s="101" t="s">
        <v>245</v>
      </c>
      <c r="G408" s="102"/>
      <c r="H408" s="98">
        <f>H409+H411</f>
        <v>25000</v>
      </c>
      <c r="I408" s="98">
        <f>I409+I411</f>
        <v>0</v>
      </c>
      <c r="J408" s="98">
        <f t="shared" si="40"/>
        <v>25000</v>
      </c>
    </row>
    <row r="409" spans="2:10" ht="64.5" customHeight="1">
      <c r="B409" s="141"/>
      <c r="C409" s="42" t="s">
        <v>165</v>
      </c>
      <c r="D409" s="126" t="s">
        <v>191</v>
      </c>
      <c r="E409" s="101" t="s">
        <v>31</v>
      </c>
      <c r="F409" s="101" t="s">
        <v>245</v>
      </c>
      <c r="G409" s="102" t="s">
        <v>163</v>
      </c>
      <c r="H409" s="98">
        <f>H410</f>
        <v>13000</v>
      </c>
      <c r="I409" s="98">
        <f>I410</f>
        <v>0</v>
      </c>
      <c r="J409" s="98">
        <f t="shared" si="40"/>
        <v>13000</v>
      </c>
    </row>
    <row r="410" spans="2:10" ht="29.25" customHeight="1">
      <c r="B410" s="141"/>
      <c r="C410" s="42" t="s">
        <v>166</v>
      </c>
      <c r="D410" s="126" t="s">
        <v>191</v>
      </c>
      <c r="E410" s="101" t="s">
        <v>31</v>
      </c>
      <c r="F410" s="101" t="s">
        <v>245</v>
      </c>
      <c r="G410" s="102" t="s">
        <v>164</v>
      </c>
      <c r="H410" s="98">
        <v>13000</v>
      </c>
      <c r="I410" s="98"/>
      <c r="J410" s="98">
        <f t="shared" si="40"/>
        <v>13000</v>
      </c>
    </row>
    <row r="411" spans="2:10" ht="26.25" customHeight="1">
      <c r="B411" s="141"/>
      <c r="C411" s="51" t="s">
        <v>100</v>
      </c>
      <c r="D411" s="126" t="s">
        <v>191</v>
      </c>
      <c r="E411" s="101" t="s">
        <v>31</v>
      </c>
      <c r="F411" s="101" t="s">
        <v>245</v>
      </c>
      <c r="G411" s="102" t="s">
        <v>98</v>
      </c>
      <c r="H411" s="98">
        <f>H412</f>
        <v>12000</v>
      </c>
      <c r="I411" s="98">
        <f>I412</f>
        <v>0</v>
      </c>
      <c r="J411" s="98">
        <f t="shared" si="40"/>
        <v>12000</v>
      </c>
    </row>
    <row r="412" spans="2:10" ht="39.75" customHeight="1">
      <c r="B412" s="141"/>
      <c r="C412" s="42" t="s">
        <v>101</v>
      </c>
      <c r="D412" s="126" t="s">
        <v>191</v>
      </c>
      <c r="E412" s="101" t="s">
        <v>31</v>
      </c>
      <c r="F412" s="101" t="s">
        <v>245</v>
      </c>
      <c r="G412" s="102" t="s">
        <v>99</v>
      </c>
      <c r="H412" s="98">
        <v>12000</v>
      </c>
      <c r="I412" s="98"/>
      <c r="J412" s="98">
        <f t="shared" si="40"/>
        <v>12000</v>
      </c>
    </row>
    <row r="413" spans="2:10" ht="27" customHeight="1">
      <c r="B413" s="141"/>
      <c r="C413" s="38" t="s">
        <v>246</v>
      </c>
      <c r="D413" s="126" t="s">
        <v>191</v>
      </c>
      <c r="E413" s="101" t="s">
        <v>31</v>
      </c>
      <c r="F413" s="101" t="s">
        <v>247</v>
      </c>
      <c r="G413" s="102"/>
      <c r="H413" s="98">
        <f>H414</f>
        <v>304700</v>
      </c>
      <c r="I413" s="98">
        <f>I414</f>
        <v>0</v>
      </c>
      <c r="J413" s="98">
        <f t="shared" si="40"/>
        <v>304700</v>
      </c>
    </row>
    <row r="414" spans="2:10" ht="60.75" customHeight="1">
      <c r="B414" s="141"/>
      <c r="C414" s="42" t="s">
        <v>165</v>
      </c>
      <c r="D414" s="126" t="s">
        <v>191</v>
      </c>
      <c r="E414" s="101" t="s">
        <v>31</v>
      </c>
      <c r="F414" s="101" t="s">
        <v>247</v>
      </c>
      <c r="G414" s="102" t="s">
        <v>163</v>
      </c>
      <c r="H414" s="98">
        <f>H415</f>
        <v>304700</v>
      </c>
      <c r="I414" s="98">
        <f>I415</f>
        <v>0</v>
      </c>
      <c r="J414" s="98">
        <f t="shared" si="40"/>
        <v>304700</v>
      </c>
    </row>
    <row r="415" spans="2:10" ht="24.75" customHeight="1">
      <c r="B415" s="141"/>
      <c r="C415" s="42" t="s">
        <v>166</v>
      </c>
      <c r="D415" s="126" t="s">
        <v>191</v>
      </c>
      <c r="E415" s="101" t="s">
        <v>31</v>
      </c>
      <c r="F415" s="101" t="s">
        <v>247</v>
      </c>
      <c r="G415" s="102" t="s">
        <v>164</v>
      </c>
      <c r="H415" s="98">
        <v>304700</v>
      </c>
      <c r="I415" s="98"/>
      <c r="J415" s="98">
        <f t="shared" si="40"/>
        <v>304700</v>
      </c>
    </row>
    <row r="416" spans="2:10" ht="39" customHeight="1">
      <c r="B416" s="141"/>
      <c r="C416" s="38" t="s">
        <v>276</v>
      </c>
      <c r="D416" s="127" t="s">
        <v>191</v>
      </c>
      <c r="E416" s="106" t="s">
        <v>31</v>
      </c>
      <c r="F416" s="101" t="s">
        <v>277</v>
      </c>
      <c r="G416" s="105"/>
      <c r="H416" s="104">
        <f>H417+H419</f>
        <v>914000</v>
      </c>
      <c r="I416" s="104">
        <f>I417+I419</f>
        <v>0</v>
      </c>
      <c r="J416" s="104">
        <f t="shared" si="40"/>
        <v>914000</v>
      </c>
    </row>
    <row r="417" spans="2:10" ht="61.5" customHeight="1">
      <c r="B417" s="141"/>
      <c r="C417" s="42" t="s">
        <v>165</v>
      </c>
      <c r="D417" s="127" t="s">
        <v>191</v>
      </c>
      <c r="E417" s="106" t="s">
        <v>31</v>
      </c>
      <c r="F417" s="101" t="s">
        <v>277</v>
      </c>
      <c r="G417" s="105" t="s">
        <v>163</v>
      </c>
      <c r="H417" s="104">
        <f>H418</f>
        <v>798500</v>
      </c>
      <c r="I417" s="104">
        <f>I418</f>
        <v>0</v>
      </c>
      <c r="J417" s="104">
        <f t="shared" si="40"/>
        <v>798500</v>
      </c>
    </row>
    <row r="418" spans="2:10" ht="25.5">
      <c r="B418" s="141"/>
      <c r="C418" s="42" t="s">
        <v>166</v>
      </c>
      <c r="D418" s="127" t="s">
        <v>191</v>
      </c>
      <c r="E418" s="106" t="s">
        <v>31</v>
      </c>
      <c r="F418" s="101" t="s">
        <v>277</v>
      </c>
      <c r="G418" s="105" t="s">
        <v>164</v>
      </c>
      <c r="H418" s="104">
        <v>798500</v>
      </c>
      <c r="I418" s="104"/>
      <c r="J418" s="104">
        <f t="shared" si="40"/>
        <v>798500</v>
      </c>
    </row>
    <row r="419" spans="2:10" ht="25.5">
      <c r="B419" s="141"/>
      <c r="C419" s="51" t="s">
        <v>100</v>
      </c>
      <c r="D419" s="127" t="s">
        <v>191</v>
      </c>
      <c r="E419" s="106" t="s">
        <v>31</v>
      </c>
      <c r="F419" s="101" t="s">
        <v>277</v>
      </c>
      <c r="G419" s="105" t="s">
        <v>98</v>
      </c>
      <c r="H419" s="104">
        <f>H420</f>
        <v>115500</v>
      </c>
      <c r="I419" s="104">
        <f>I420</f>
        <v>0</v>
      </c>
      <c r="J419" s="104">
        <f t="shared" si="40"/>
        <v>115500</v>
      </c>
    </row>
    <row r="420" spans="2:10" ht="38.25">
      <c r="B420" s="141"/>
      <c r="C420" s="42" t="s">
        <v>101</v>
      </c>
      <c r="D420" s="127" t="s">
        <v>191</v>
      </c>
      <c r="E420" s="106" t="s">
        <v>31</v>
      </c>
      <c r="F420" s="101" t="s">
        <v>277</v>
      </c>
      <c r="G420" s="105" t="s">
        <v>99</v>
      </c>
      <c r="H420" s="104">
        <v>115500</v>
      </c>
      <c r="I420" s="104"/>
      <c r="J420" s="104">
        <f t="shared" si="40"/>
        <v>115500</v>
      </c>
    </row>
    <row r="421" spans="2:10" ht="36" customHeight="1">
      <c r="B421" s="141"/>
      <c r="C421" s="38" t="s">
        <v>228</v>
      </c>
      <c r="D421" s="128" t="s">
        <v>191</v>
      </c>
      <c r="E421" s="107" t="s">
        <v>31</v>
      </c>
      <c r="F421" s="107" t="s">
        <v>229</v>
      </c>
      <c r="G421" s="108"/>
      <c r="H421" s="109">
        <f>+H422</f>
        <v>118100</v>
      </c>
      <c r="I421" s="109">
        <f>+I422</f>
        <v>0</v>
      </c>
      <c r="J421" s="98">
        <f t="shared" si="40"/>
        <v>118100</v>
      </c>
    </row>
    <row r="422" spans="2:10" ht="25.5">
      <c r="B422" s="141"/>
      <c r="C422" s="51" t="s">
        <v>100</v>
      </c>
      <c r="D422" s="128" t="s">
        <v>191</v>
      </c>
      <c r="E422" s="107" t="s">
        <v>31</v>
      </c>
      <c r="F422" s="107" t="s">
        <v>229</v>
      </c>
      <c r="G422" s="108" t="s">
        <v>98</v>
      </c>
      <c r="H422" s="109">
        <f>H423</f>
        <v>118100</v>
      </c>
      <c r="I422" s="109">
        <f>I423</f>
        <v>0</v>
      </c>
      <c r="J422" s="98">
        <f t="shared" si="40"/>
        <v>118100</v>
      </c>
    </row>
    <row r="423" spans="2:10" ht="38.25">
      <c r="B423" s="141"/>
      <c r="C423" s="42" t="s">
        <v>101</v>
      </c>
      <c r="D423" s="128" t="s">
        <v>191</v>
      </c>
      <c r="E423" s="107" t="s">
        <v>31</v>
      </c>
      <c r="F423" s="107" t="s">
        <v>229</v>
      </c>
      <c r="G423" s="108" t="s">
        <v>99</v>
      </c>
      <c r="H423" s="109">
        <v>118100</v>
      </c>
      <c r="I423" s="109"/>
      <c r="J423" s="98">
        <f t="shared" si="40"/>
        <v>118100</v>
      </c>
    </row>
    <row r="424" spans="2:10" ht="38.25">
      <c r="B424" s="141"/>
      <c r="C424" s="38" t="s">
        <v>274</v>
      </c>
      <c r="D424" s="126" t="s">
        <v>191</v>
      </c>
      <c r="E424" s="101" t="s">
        <v>31</v>
      </c>
      <c r="F424" s="101" t="s">
        <v>275</v>
      </c>
      <c r="G424" s="102"/>
      <c r="H424" s="98">
        <f>H425+H427</f>
        <v>3687600</v>
      </c>
      <c r="I424" s="98">
        <f>I425+I427</f>
        <v>0</v>
      </c>
      <c r="J424" s="104">
        <f aca="true" t="shared" si="41" ref="J424:J442">SUM(H424:I424)</f>
        <v>3687600</v>
      </c>
    </row>
    <row r="425" spans="2:10" ht="25.5">
      <c r="B425" s="141"/>
      <c r="C425" s="51" t="s">
        <v>100</v>
      </c>
      <c r="D425" s="126" t="s">
        <v>191</v>
      </c>
      <c r="E425" s="101" t="s">
        <v>31</v>
      </c>
      <c r="F425" s="101" t="s">
        <v>275</v>
      </c>
      <c r="G425" s="102" t="s">
        <v>98</v>
      </c>
      <c r="H425" s="98">
        <f>H426</f>
        <v>221256</v>
      </c>
      <c r="I425" s="98">
        <f>I426</f>
        <v>0</v>
      </c>
      <c r="J425" s="104">
        <f t="shared" si="41"/>
        <v>221256</v>
      </c>
    </row>
    <row r="426" spans="2:10" ht="38.25">
      <c r="B426" s="141"/>
      <c r="C426" s="42" t="s">
        <v>101</v>
      </c>
      <c r="D426" s="126" t="s">
        <v>191</v>
      </c>
      <c r="E426" s="101" t="s">
        <v>31</v>
      </c>
      <c r="F426" s="101" t="s">
        <v>275</v>
      </c>
      <c r="G426" s="102" t="s">
        <v>99</v>
      </c>
      <c r="H426" s="98">
        <v>221256</v>
      </c>
      <c r="I426" s="98"/>
      <c r="J426" s="104">
        <f t="shared" si="41"/>
        <v>221256</v>
      </c>
    </row>
    <row r="427" spans="2:10" ht="25.5">
      <c r="B427" s="141"/>
      <c r="C427" s="129" t="s">
        <v>102</v>
      </c>
      <c r="D427" s="126" t="s">
        <v>191</v>
      </c>
      <c r="E427" s="101" t="s">
        <v>31</v>
      </c>
      <c r="F427" s="101" t="s">
        <v>275</v>
      </c>
      <c r="G427" s="102" t="s">
        <v>103</v>
      </c>
      <c r="H427" s="98">
        <f>H428</f>
        <v>3466344</v>
      </c>
      <c r="I427" s="98">
        <f>I428</f>
        <v>0</v>
      </c>
      <c r="J427" s="104">
        <f t="shared" si="41"/>
        <v>3466344</v>
      </c>
    </row>
    <row r="428" spans="2:10" ht="25.5">
      <c r="B428" s="141"/>
      <c r="C428" s="129" t="s">
        <v>105</v>
      </c>
      <c r="D428" s="126" t="s">
        <v>191</v>
      </c>
      <c r="E428" s="101" t="s">
        <v>31</v>
      </c>
      <c r="F428" s="101" t="s">
        <v>275</v>
      </c>
      <c r="G428" s="102" t="s">
        <v>104</v>
      </c>
      <c r="H428" s="98">
        <v>3466344</v>
      </c>
      <c r="I428" s="98"/>
      <c r="J428" s="104">
        <f t="shared" si="41"/>
        <v>3466344</v>
      </c>
    </row>
    <row r="429" spans="2:10" ht="76.5">
      <c r="B429" s="141"/>
      <c r="C429" s="39" t="s">
        <v>300</v>
      </c>
      <c r="D429" s="126" t="s">
        <v>191</v>
      </c>
      <c r="E429" s="101" t="s">
        <v>31</v>
      </c>
      <c r="F429" s="101" t="s">
        <v>301</v>
      </c>
      <c r="G429" s="102"/>
      <c r="H429" s="98">
        <f>H430</f>
        <v>2979900</v>
      </c>
      <c r="I429" s="98">
        <f>I430</f>
        <v>0</v>
      </c>
      <c r="J429" s="98">
        <f t="shared" si="41"/>
        <v>2979900</v>
      </c>
    </row>
    <row r="430" spans="2:10" ht="12.75">
      <c r="B430" s="141"/>
      <c r="C430" s="60" t="s">
        <v>119</v>
      </c>
      <c r="D430" s="126" t="s">
        <v>191</v>
      </c>
      <c r="E430" s="101" t="s">
        <v>31</v>
      </c>
      <c r="F430" s="101" t="s">
        <v>301</v>
      </c>
      <c r="G430" s="102" t="s">
        <v>20</v>
      </c>
      <c r="H430" s="98">
        <f>H431</f>
        <v>2979900</v>
      </c>
      <c r="I430" s="98">
        <f>I431</f>
        <v>0</v>
      </c>
      <c r="J430" s="98">
        <f t="shared" si="41"/>
        <v>2979900</v>
      </c>
    </row>
    <row r="431" spans="2:10" ht="12.75">
      <c r="B431" s="141"/>
      <c r="C431" s="38" t="s">
        <v>280</v>
      </c>
      <c r="D431" s="126" t="s">
        <v>191</v>
      </c>
      <c r="E431" s="101" t="s">
        <v>31</v>
      </c>
      <c r="F431" s="101" t="s">
        <v>301</v>
      </c>
      <c r="G431" s="102" t="s">
        <v>281</v>
      </c>
      <c r="H431" s="98">
        <v>2979900</v>
      </c>
      <c r="I431" s="98"/>
      <c r="J431" s="98">
        <f t="shared" si="41"/>
        <v>2979900</v>
      </c>
    </row>
    <row r="432" spans="2:10" ht="38.25">
      <c r="B432" s="141"/>
      <c r="C432" s="42" t="s">
        <v>210</v>
      </c>
      <c r="D432" s="126" t="s">
        <v>191</v>
      </c>
      <c r="E432" s="101" t="s">
        <v>31</v>
      </c>
      <c r="F432" s="101" t="s">
        <v>211</v>
      </c>
      <c r="G432" s="102"/>
      <c r="H432" s="98">
        <f>H433+H435</f>
        <v>83500</v>
      </c>
      <c r="I432" s="98">
        <f>I433+I435</f>
        <v>0</v>
      </c>
      <c r="J432" s="98">
        <f t="shared" si="41"/>
        <v>83500</v>
      </c>
    </row>
    <row r="433" spans="2:10" ht="63.75">
      <c r="B433" s="141"/>
      <c r="C433" s="42" t="s">
        <v>165</v>
      </c>
      <c r="D433" s="126" t="s">
        <v>191</v>
      </c>
      <c r="E433" s="101" t="s">
        <v>31</v>
      </c>
      <c r="F433" s="101" t="s">
        <v>211</v>
      </c>
      <c r="G433" s="102" t="s">
        <v>163</v>
      </c>
      <c r="H433" s="98">
        <f>H434</f>
        <v>80400</v>
      </c>
      <c r="I433" s="98">
        <f>I434</f>
        <v>0</v>
      </c>
      <c r="J433" s="98">
        <f t="shared" si="41"/>
        <v>80400</v>
      </c>
    </row>
    <row r="434" spans="2:10" ht="25.5">
      <c r="B434" s="141"/>
      <c r="C434" s="42" t="s">
        <v>166</v>
      </c>
      <c r="D434" s="126" t="s">
        <v>191</v>
      </c>
      <c r="E434" s="101" t="s">
        <v>31</v>
      </c>
      <c r="F434" s="101" t="s">
        <v>211</v>
      </c>
      <c r="G434" s="102" t="s">
        <v>164</v>
      </c>
      <c r="H434" s="98">
        <v>80400</v>
      </c>
      <c r="I434" s="98"/>
      <c r="J434" s="98">
        <f t="shared" si="41"/>
        <v>80400</v>
      </c>
    </row>
    <row r="435" spans="2:10" ht="25.5">
      <c r="B435" s="141"/>
      <c r="C435" s="51" t="s">
        <v>100</v>
      </c>
      <c r="D435" s="126" t="s">
        <v>191</v>
      </c>
      <c r="E435" s="101" t="s">
        <v>31</v>
      </c>
      <c r="F435" s="101" t="s">
        <v>211</v>
      </c>
      <c r="G435" s="102" t="s">
        <v>98</v>
      </c>
      <c r="H435" s="98">
        <f>H436</f>
        <v>3100</v>
      </c>
      <c r="I435" s="98">
        <f>I436</f>
        <v>0</v>
      </c>
      <c r="J435" s="98">
        <f t="shared" si="41"/>
        <v>3100</v>
      </c>
    </row>
    <row r="436" spans="2:10" ht="38.25">
      <c r="B436" s="141"/>
      <c r="C436" s="42" t="s">
        <v>101</v>
      </c>
      <c r="D436" s="126" t="s">
        <v>191</v>
      </c>
      <c r="E436" s="101" t="s">
        <v>31</v>
      </c>
      <c r="F436" s="101" t="s">
        <v>211</v>
      </c>
      <c r="G436" s="102" t="s">
        <v>99</v>
      </c>
      <c r="H436" s="98">
        <v>3100</v>
      </c>
      <c r="I436" s="98"/>
      <c r="J436" s="98">
        <f t="shared" si="41"/>
        <v>3100</v>
      </c>
    </row>
    <row r="437" spans="2:10" ht="63" customHeight="1">
      <c r="B437" s="141"/>
      <c r="C437" s="38" t="s">
        <v>296</v>
      </c>
      <c r="D437" s="126" t="s">
        <v>191</v>
      </c>
      <c r="E437" s="101" t="s">
        <v>31</v>
      </c>
      <c r="F437" s="101" t="s">
        <v>297</v>
      </c>
      <c r="G437" s="102"/>
      <c r="H437" s="104">
        <f>+H438</f>
        <v>91500</v>
      </c>
      <c r="I437" s="104">
        <f>+I438</f>
        <v>0</v>
      </c>
      <c r="J437" s="104">
        <f t="shared" si="41"/>
        <v>91500</v>
      </c>
    </row>
    <row r="438" spans="2:10" ht="12.75">
      <c r="B438" s="141"/>
      <c r="C438" s="38" t="s">
        <v>125</v>
      </c>
      <c r="D438" s="126" t="s">
        <v>191</v>
      </c>
      <c r="E438" s="101" t="s">
        <v>31</v>
      </c>
      <c r="F438" s="101" t="s">
        <v>297</v>
      </c>
      <c r="G438" s="102" t="s">
        <v>123</v>
      </c>
      <c r="H438" s="104">
        <f>H439</f>
        <v>91500</v>
      </c>
      <c r="I438" s="104">
        <f>I439</f>
        <v>0</v>
      </c>
      <c r="J438" s="104">
        <f t="shared" si="41"/>
        <v>91500</v>
      </c>
    </row>
    <row r="439" spans="2:10" ht="38.25">
      <c r="B439" s="141"/>
      <c r="C439" s="39" t="s">
        <v>126</v>
      </c>
      <c r="D439" s="126" t="s">
        <v>191</v>
      </c>
      <c r="E439" s="101" t="s">
        <v>31</v>
      </c>
      <c r="F439" s="101" t="s">
        <v>297</v>
      </c>
      <c r="G439" s="102" t="s">
        <v>124</v>
      </c>
      <c r="H439" s="104">
        <v>91500</v>
      </c>
      <c r="I439" s="104"/>
      <c r="J439" s="104">
        <f t="shared" si="41"/>
        <v>91500</v>
      </c>
    </row>
    <row r="440" spans="2:10" ht="51">
      <c r="B440" s="141"/>
      <c r="C440" s="61" t="s">
        <v>321</v>
      </c>
      <c r="D440" s="126" t="s">
        <v>191</v>
      </c>
      <c r="E440" s="101" t="s">
        <v>31</v>
      </c>
      <c r="F440" s="101" t="s">
        <v>320</v>
      </c>
      <c r="G440" s="102"/>
      <c r="H440" s="104">
        <f>H441</f>
        <v>500</v>
      </c>
      <c r="I440" s="104">
        <f>I441</f>
        <v>0</v>
      </c>
      <c r="J440" s="104">
        <f t="shared" si="41"/>
        <v>500</v>
      </c>
    </row>
    <row r="441" spans="2:10" ht="12.75">
      <c r="B441" s="141"/>
      <c r="C441" s="38" t="s">
        <v>125</v>
      </c>
      <c r="D441" s="126" t="s">
        <v>191</v>
      </c>
      <c r="E441" s="101" t="s">
        <v>31</v>
      </c>
      <c r="F441" s="101" t="s">
        <v>320</v>
      </c>
      <c r="G441" s="102" t="s">
        <v>123</v>
      </c>
      <c r="H441" s="104">
        <f>H442</f>
        <v>500</v>
      </c>
      <c r="I441" s="104">
        <f>I442</f>
        <v>0</v>
      </c>
      <c r="J441" s="104">
        <f t="shared" si="41"/>
        <v>500</v>
      </c>
    </row>
    <row r="442" spans="2:10" ht="38.25">
      <c r="B442" s="141"/>
      <c r="C442" s="39" t="s">
        <v>126</v>
      </c>
      <c r="D442" s="126" t="s">
        <v>191</v>
      </c>
      <c r="E442" s="101" t="s">
        <v>31</v>
      </c>
      <c r="F442" s="101" t="s">
        <v>320</v>
      </c>
      <c r="G442" s="102" t="s">
        <v>124</v>
      </c>
      <c r="H442" s="104">
        <v>500</v>
      </c>
      <c r="I442" s="104"/>
      <c r="J442" s="104">
        <f t="shared" si="41"/>
        <v>500</v>
      </c>
    </row>
    <row r="443" spans="2:10" ht="119.25" customHeight="1">
      <c r="B443" s="141"/>
      <c r="C443" s="38" t="s">
        <v>292</v>
      </c>
      <c r="D443" s="126" t="s">
        <v>191</v>
      </c>
      <c r="E443" s="101" t="s">
        <v>31</v>
      </c>
      <c r="F443" s="101" t="s">
        <v>293</v>
      </c>
      <c r="G443" s="102"/>
      <c r="H443" s="98">
        <f>H444+H446</f>
        <v>411700</v>
      </c>
      <c r="I443" s="98">
        <f>I444+I446</f>
        <v>0</v>
      </c>
      <c r="J443" s="98">
        <f aca="true" t="shared" si="42" ref="J443:J450">SUM(H443:I443)</f>
        <v>411700</v>
      </c>
    </row>
    <row r="444" spans="2:10" ht="26.25" customHeight="1">
      <c r="B444" s="141"/>
      <c r="C444" s="51" t="s">
        <v>100</v>
      </c>
      <c r="D444" s="126" t="s">
        <v>191</v>
      </c>
      <c r="E444" s="101" t="s">
        <v>31</v>
      </c>
      <c r="F444" s="101" t="s">
        <v>293</v>
      </c>
      <c r="G444" s="102" t="s">
        <v>98</v>
      </c>
      <c r="H444" s="98">
        <f>H445</f>
        <v>153948</v>
      </c>
      <c r="I444" s="98">
        <f>I445</f>
        <v>0</v>
      </c>
      <c r="J444" s="98">
        <f t="shared" si="42"/>
        <v>153948</v>
      </c>
    </row>
    <row r="445" spans="2:10" ht="38.25">
      <c r="B445" s="141"/>
      <c r="C445" s="42" t="s">
        <v>101</v>
      </c>
      <c r="D445" s="126" t="s">
        <v>191</v>
      </c>
      <c r="E445" s="101" t="s">
        <v>31</v>
      </c>
      <c r="F445" s="101" t="s">
        <v>293</v>
      </c>
      <c r="G445" s="102" t="s">
        <v>99</v>
      </c>
      <c r="H445" s="98">
        <v>153948</v>
      </c>
      <c r="I445" s="98"/>
      <c r="J445" s="98">
        <f t="shared" si="42"/>
        <v>153948</v>
      </c>
    </row>
    <row r="446" spans="2:10" ht="12.75">
      <c r="B446" s="141"/>
      <c r="C446" s="60" t="s">
        <v>119</v>
      </c>
      <c r="D446" s="126" t="s">
        <v>191</v>
      </c>
      <c r="E446" s="101" t="s">
        <v>31</v>
      </c>
      <c r="F446" s="101" t="s">
        <v>293</v>
      </c>
      <c r="G446" s="102" t="s">
        <v>20</v>
      </c>
      <c r="H446" s="98">
        <f>H447</f>
        <v>257752</v>
      </c>
      <c r="I446" s="98">
        <f>I447</f>
        <v>0</v>
      </c>
      <c r="J446" s="98">
        <f t="shared" si="42"/>
        <v>257752</v>
      </c>
    </row>
    <row r="447" spans="2:10" ht="12.75">
      <c r="B447" s="141"/>
      <c r="C447" s="60" t="s">
        <v>120</v>
      </c>
      <c r="D447" s="126" t="s">
        <v>191</v>
      </c>
      <c r="E447" s="101" t="s">
        <v>31</v>
      </c>
      <c r="F447" s="101" t="s">
        <v>293</v>
      </c>
      <c r="G447" s="102" t="s">
        <v>118</v>
      </c>
      <c r="H447" s="98">
        <v>257752</v>
      </c>
      <c r="I447" s="98"/>
      <c r="J447" s="98">
        <f t="shared" si="42"/>
        <v>257752</v>
      </c>
    </row>
    <row r="448" spans="2:10" ht="89.25">
      <c r="B448" s="141"/>
      <c r="C448" s="130" t="s">
        <v>319</v>
      </c>
      <c r="D448" s="127" t="s">
        <v>191</v>
      </c>
      <c r="E448" s="106" t="s">
        <v>31</v>
      </c>
      <c r="F448" s="134" t="s">
        <v>318</v>
      </c>
      <c r="G448" s="135"/>
      <c r="H448" s="104">
        <f>H449</f>
        <v>44840019.06</v>
      </c>
      <c r="I448" s="136">
        <f>I449</f>
        <v>0</v>
      </c>
      <c r="J448" s="98">
        <f t="shared" si="42"/>
        <v>44840019.06</v>
      </c>
    </row>
    <row r="449" spans="2:10" ht="12.75">
      <c r="B449" s="141"/>
      <c r="C449" s="39" t="s">
        <v>294</v>
      </c>
      <c r="D449" s="127" t="s">
        <v>191</v>
      </c>
      <c r="E449" s="106" t="s">
        <v>31</v>
      </c>
      <c r="F449" s="142" t="s">
        <v>318</v>
      </c>
      <c r="G449" s="143" t="s">
        <v>20</v>
      </c>
      <c r="H449" s="136">
        <f>H450</f>
        <v>44840019.06</v>
      </c>
      <c r="I449" s="144">
        <f>I450</f>
        <v>0</v>
      </c>
      <c r="J449" s="98">
        <f t="shared" si="42"/>
        <v>44840019.06</v>
      </c>
    </row>
    <row r="450" spans="2:10" ht="12.75">
      <c r="B450" s="141"/>
      <c r="C450" s="132" t="s">
        <v>120</v>
      </c>
      <c r="D450" s="127" t="s">
        <v>191</v>
      </c>
      <c r="E450" s="106" t="s">
        <v>31</v>
      </c>
      <c r="F450" s="145" t="s">
        <v>318</v>
      </c>
      <c r="G450" s="146" t="s">
        <v>118</v>
      </c>
      <c r="H450" s="147">
        <v>44840019.06</v>
      </c>
      <c r="I450" s="147"/>
      <c r="J450" s="98">
        <f t="shared" si="42"/>
        <v>44840019.06</v>
      </c>
    </row>
    <row r="451" spans="2:10" ht="24.75" customHeight="1">
      <c r="B451" s="131"/>
      <c r="C451" s="137" t="s">
        <v>24</v>
      </c>
      <c r="D451" s="138"/>
      <c r="E451" s="26"/>
      <c r="F451" s="27"/>
      <c r="G451" s="28"/>
      <c r="H451" s="119">
        <f>SUM(H15+H227)</f>
        <v>500720712.76</v>
      </c>
      <c r="I451" s="75">
        <f>SUM(I15+I227)</f>
        <v>7183400</v>
      </c>
      <c r="J451" s="119">
        <f>SUM(J15+J227)</f>
        <v>507904112.76</v>
      </c>
    </row>
    <row r="452" spans="2:7" ht="12.75">
      <c r="B452" s="4"/>
      <c r="F452" s="29"/>
      <c r="G452" s="29"/>
    </row>
  </sheetData>
  <sheetProtection/>
  <mergeCells count="23">
    <mergeCell ref="B11:J11"/>
    <mergeCell ref="B38:B42"/>
    <mergeCell ref="B47:B51"/>
    <mergeCell ref="B53:B65"/>
    <mergeCell ref="C12:G12"/>
    <mergeCell ref="D13:F13"/>
    <mergeCell ref="B23:B36"/>
    <mergeCell ref="B18:B21"/>
    <mergeCell ref="B102:B108"/>
    <mergeCell ref="B110:B113"/>
    <mergeCell ref="B141:B144"/>
    <mergeCell ref="B67:B85"/>
    <mergeCell ref="B88:B94"/>
    <mergeCell ref="B96:B99"/>
    <mergeCell ref="B146:B152"/>
    <mergeCell ref="B160:B162"/>
    <mergeCell ref="B164:B167"/>
    <mergeCell ref="B169:B183"/>
    <mergeCell ref="B218:B221"/>
    <mergeCell ref="B185:B194"/>
    <mergeCell ref="B196:B199"/>
    <mergeCell ref="B201:B205"/>
    <mergeCell ref="B207:B216"/>
  </mergeCells>
  <printOptions/>
  <pageMargins left="0.5905511811023623" right="0.3937007874015748" top="0.5905511811023623" bottom="0.5905511811023623" header="0.5118110236220472" footer="0.5118110236220472"/>
  <pageSetup fitToHeight="99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2014-05-26T14:22:38Z</cp:lastPrinted>
  <dcterms:created xsi:type="dcterms:W3CDTF">2010-03-22T07:46:53Z</dcterms:created>
  <dcterms:modified xsi:type="dcterms:W3CDTF">2014-10-17T06:50:49Z</dcterms:modified>
  <cp:category/>
  <cp:version/>
  <cp:contentType/>
  <cp:contentStatus/>
</cp:coreProperties>
</file>