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1'!$A$1:$BF$32</definedName>
  </definedNames>
  <calcPr fullCalcOnLoad="1"/>
</workbook>
</file>

<file path=xl/sharedStrings.xml><?xml version="1.0" encoding="utf-8"?>
<sst xmlns="http://schemas.openxmlformats.org/spreadsheetml/2006/main" count="101" uniqueCount="47">
  <si>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</si>
  <si>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</si>
  <si>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</si>
  <si>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</si>
  <si>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</si>
  <si>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</si>
  <si>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</si>
  <si>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</si>
  <si>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</si>
  <si>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</si>
  <si>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</si>
  <si>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</si>
  <si>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</si>
  <si>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</si>
  <si>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</si>
  <si>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</si>
  <si>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</si>
  <si>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</si>
  <si>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</si>
  <si>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</si>
  <si>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</si>
  <si>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</si>
  <si>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</si>
  <si>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</si>
  <si>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</si>
  <si>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</si>
  <si>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</si>
  <si>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</si>
  <si>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</si>
  <si>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 xml:space="preserve">Субсидия на развитие территориального общественного самоуправления Архангельской области 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</si>
  <si>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</si>
  <si>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</si>
  <si>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Не распределено по МО</t>
  </si>
  <si>
    <t>Субсидия на мероприятия по обеспечению пожарной безопасности поселений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</si>
  <si>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</si>
  <si>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</si>
  <si>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Исполнение </t>
  </si>
  <si>
    <t>Уточненный план на 01.04.2014</t>
  </si>
  <si>
    <t>Приложение № 3</t>
  </si>
  <si>
    <t>Уточнен-ный план на 01.04.2014</t>
  </si>
  <si>
    <t>% испол-нения</t>
  </si>
  <si>
    <t>Перечисление межбюджетных трансфертов бюджетам поселений за 1 квартал  2014 года</t>
  </si>
  <si>
    <t>от  19 июня 2014 года № 50</t>
  </si>
  <si>
    <t xml:space="preserve">Субсидия на поддержку территориального общественного самоуправления в сельской местности 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</si>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</sst>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</numFmts>
  <fonts count="40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32"/>
  <sheetViews>
    <sheetView tabSelected="1" view="pageBreakPreview" zoomScaleNormal="75" zoomScaleSheetLayoutView="100" zoomScalePageLayoutView="0" workbookViewId="0" topLeftCell="J1">
      <selection activeCell="U3" sqref="U3"/>
    </sheetView>
  </sheetViews>
  <sheetFormatPr defaultColWidth="9.140625" defaultRowHeight="12.75"/>
  <cols>
    <col min="1" max="1" width="31.57421875" style="0" customWidth="1"/>
    <col min="2" max="2" width="13.57421875" style="0" customWidth="1"/>
    <col min="3" max="3" width="14.421875" style="0" customWidth="1"/>
    <col min="4" max="4" width="10.57421875" style="0" customWidth="1"/>
    <col min="5" max="5" width="14.140625" style="0" customWidth="1"/>
    <col min="6" max="6" width="14.57421875" style="0" customWidth="1"/>
    <col min="7" max="7" width="10.7109375" style="0" customWidth="1"/>
    <col min="8" max="8" width="14.7109375" style="0" customWidth="1"/>
    <col min="9" max="9" width="15.00390625" style="0" customWidth="1"/>
    <col min="10" max="10" width="11.140625" style="0" customWidth="1"/>
    <col min="11" max="11" width="15.8515625" style="0" customWidth="1"/>
    <col min="12" max="12" width="15.421875" style="0" customWidth="1"/>
    <col min="13" max="13" width="10.57421875" style="0" customWidth="1"/>
    <col min="14" max="14" width="12.8515625" style="0" customWidth="1"/>
    <col min="15" max="15" width="14.7109375" style="0" customWidth="1"/>
    <col min="16" max="16" width="10.7109375" style="0" customWidth="1"/>
    <col min="17" max="17" width="13.421875" style="0" customWidth="1"/>
    <col min="18" max="18" width="12.8515625" style="0" customWidth="1"/>
    <col min="19" max="19" width="10.57421875" style="0" customWidth="1"/>
    <col min="20" max="20" width="14.8515625" style="0" customWidth="1"/>
    <col min="21" max="21" width="15.00390625" style="0" customWidth="1"/>
    <col min="22" max="22" width="10.7109375" style="0" customWidth="1"/>
    <col min="23" max="23" width="15.140625" style="0" customWidth="1"/>
    <col min="24" max="24" width="14.57421875" style="0" customWidth="1"/>
    <col min="25" max="25" width="10.57421875" style="0" customWidth="1"/>
    <col min="26" max="26" width="15.00390625" style="0" customWidth="1"/>
    <col min="27" max="27" width="14.7109375" style="0" customWidth="1"/>
    <col min="28" max="28" width="10.7109375" style="0" customWidth="1"/>
    <col min="29" max="29" width="14.00390625" style="0" customWidth="1"/>
    <col min="30" max="30" width="15.140625" style="0" customWidth="1"/>
    <col min="31" max="31" width="10.57421875" style="0" customWidth="1"/>
    <col min="32" max="32" width="14.7109375" style="0" customWidth="1"/>
    <col min="33" max="33" width="14.57421875" style="0" customWidth="1"/>
    <col min="34" max="34" width="10.7109375" style="0" customWidth="1"/>
    <col min="35" max="35" width="18.28125" style="0" customWidth="1"/>
    <col min="36" max="36" width="17.7109375" style="0" customWidth="1"/>
    <col min="37" max="37" width="10.7109375" style="0" customWidth="1"/>
    <col min="38" max="38" width="20.140625" style="0" customWidth="1"/>
    <col min="39" max="39" width="18.28125" style="0" customWidth="1"/>
    <col min="40" max="40" width="10.8515625" style="0" customWidth="1"/>
    <col min="41" max="41" width="14.140625" style="0" customWidth="1"/>
    <col min="42" max="42" width="14.421875" style="0" customWidth="1"/>
    <col min="43" max="43" width="10.7109375" style="0" customWidth="1"/>
    <col min="44" max="44" width="15.28125" style="0" customWidth="1"/>
    <col min="45" max="45" width="16.28125" style="0" customWidth="1"/>
    <col min="46" max="46" width="10.7109375" style="0" customWidth="1"/>
    <col min="47" max="47" width="14.421875" style="0" customWidth="1"/>
    <col min="48" max="48" width="14.57421875" style="0" customWidth="1"/>
    <col min="49" max="49" width="10.57421875" style="0" customWidth="1"/>
    <col min="50" max="50" width="15.140625" style="0" customWidth="1"/>
    <col min="51" max="51" width="14.8515625" style="0" customWidth="1"/>
    <col min="52" max="52" width="10.7109375" style="0" customWidth="1"/>
    <col min="53" max="53" width="16.28125" style="0" customWidth="1"/>
    <col min="54" max="54" width="15.8515625" style="0" customWidth="1"/>
    <col min="55" max="55" width="10.28125" style="0" customWidth="1"/>
    <col min="56" max="56" width="21.140625" style="0" customWidth="1"/>
    <col min="57" max="57" width="19.421875" style="0" customWidth="1"/>
    <col min="58" max="58" width="10.421875" style="0" customWidth="1"/>
  </cols>
  <sheetData>
    <row r="3" spans="21:57" ht="15">
      <c r="U3" s="38" t="s">
        <v>38</v>
      </c>
      <c r="BD3" s="3"/>
      <c r="BE3" s="3"/>
    </row>
    <row r="4" spans="21:57" ht="15">
      <c r="U4" s="39" t="s">
        <v>24</v>
      </c>
      <c r="BD4" s="2"/>
      <c r="BE4" s="2"/>
    </row>
    <row r="5" spans="21:57" ht="15">
      <c r="U5" s="39" t="s">
        <v>25</v>
      </c>
      <c r="BD5" s="2"/>
      <c r="BE5" s="2"/>
    </row>
    <row r="6" spans="21:57" ht="15">
      <c r="U6" s="40" t="s">
        <v>42</v>
      </c>
      <c r="BD6" s="4"/>
      <c r="BE6" s="4"/>
    </row>
    <row r="7" spans="21:57" ht="12.75">
      <c r="U7" s="4"/>
      <c r="BD7" s="4"/>
      <c r="BE7" s="4"/>
    </row>
    <row r="8" ht="12.75">
      <c r="BD8" s="2"/>
    </row>
    <row r="10" spans="2:56" ht="18">
      <c r="B10" s="55" t="s">
        <v>41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9" t="s">
        <v>16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44:57" ht="12.75">
      <c r="AR12" s="2"/>
      <c r="AS12" s="2"/>
      <c r="AT12" s="2"/>
      <c r="BD12" s="2"/>
      <c r="BE12" s="2"/>
    </row>
    <row r="13" spans="1:58" ht="200.25" customHeight="1">
      <c r="A13" s="53" t="s">
        <v>0</v>
      </c>
      <c r="B13" s="44" t="s">
        <v>26</v>
      </c>
      <c r="C13" s="42"/>
      <c r="D13" s="43"/>
      <c r="E13" s="44" t="s">
        <v>21</v>
      </c>
      <c r="F13" s="42"/>
      <c r="G13" s="43"/>
      <c r="H13" s="41" t="s">
        <v>18</v>
      </c>
      <c r="I13" s="42"/>
      <c r="J13" s="43"/>
      <c r="K13" s="44" t="s">
        <v>27</v>
      </c>
      <c r="L13" s="42"/>
      <c r="M13" s="43"/>
      <c r="N13" s="44" t="s">
        <v>43</v>
      </c>
      <c r="O13" s="42"/>
      <c r="P13" s="43"/>
      <c r="Q13" s="44" t="s">
        <v>29</v>
      </c>
      <c r="R13" s="42"/>
      <c r="S13" s="43"/>
      <c r="T13" s="44" t="s">
        <v>33</v>
      </c>
      <c r="U13" s="42"/>
      <c r="V13" s="43"/>
      <c r="W13" s="44" t="s">
        <v>30</v>
      </c>
      <c r="X13" s="42"/>
      <c r="Y13" s="43"/>
      <c r="Z13" s="44" t="s">
        <v>31</v>
      </c>
      <c r="AA13" s="42"/>
      <c r="AB13" s="43"/>
      <c r="AC13" s="44" t="s">
        <v>34</v>
      </c>
      <c r="AD13" s="50"/>
      <c r="AE13" s="51"/>
      <c r="AF13" s="52" t="s">
        <v>44</v>
      </c>
      <c r="AG13" s="42"/>
      <c r="AH13" s="43"/>
      <c r="AI13" s="52" t="s">
        <v>35</v>
      </c>
      <c r="AJ13" s="42"/>
      <c r="AK13" s="43"/>
      <c r="AL13" s="41" t="s">
        <v>17</v>
      </c>
      <c r="AM13" s="56"/>
      <c r="AN13" s="57"/>
      <c r="AO13" s="47" t="s">
        <v>20</v>
      </c>
      <c r="AP13" s="48"/>
      <c r="AQ13" s="49"/>
      <c r="AR13" s="44" t="s">
        <v>22</v>
      </c>
      <c r="AS13" s="50"/>
      <c r="AT13" s="51"/>
      <c r="AU13" s="44" t="s">
        <v>45</v>
      </c>
      <c r="AV13" s="50"/>
      <c r="AW13" s="51"/>
      <c r="AX13" s="44" t="s">
        <v>46</v>
      </c>
      <c r="AY13" s="50"/>
      <c r="AZ13" s="50"/>
      <c r="BA13" s="41" t="s">
        <v>19</v>
      </c>
      <c r="BB13" s="56"/>
      <c r="BC13" s="58"/>
      <c r="BD13" s="45" t="s">
        <v>15</v>
      </c>
      <c r="BE13" s="46"/>
      <c r="BF13" s="46"/>
    </row>
    <row r="14" spans="1:58" ht="106.5" customHeight="1">
      <c r="A14" s="54"/>
      <c r="B14" s="20" t="s">
        <v>39</v>
      </c>
      <c r="C14" s="20" t="s">
        <v>36</v>
      </c>
      <c r="D14" s="20" t="s">
        <v>40</v>
      </c>
      <c r="E14" s="20" t="s">
        <v>39</v>
      </c>
      <c r="F14" s="20" t="s">
        <v>36</v>
      </c>
      <c r="G14" s="20" t="s">
        <v>40</v>
      </c>
      <c r="H14" s="22" t="s">
        <v>37</v>
      </c>
      <c r="I14" s="22" t="s">
        <v>36</v>
      </c>
      <c r="J14" s="22" t="s">
        <v>40</v>
      </c>
      <c r="K14" s="20" t="s">
        <v>37</v>
      </c>
      <c r="L14" s="20" t="s">
        <v>36</v>
      </c>
      <c r="M14" s="20" t="s">
        <v>40</v>
      </c>
      <c r="N14" s="20" t="s">
        <v>39</v>
      </c>
      <c r="O14" s="20" t="s">
        <v>36</v>
      </c>
      <c r="P14" s="20" t="s">
        <v>40</v>
      </c>
      <c r="Q14" s="20" t="s">
        <v>39</v>
      </c>
      <c r="R14" s="20" t="s">
        <v>36</v>
      </c>
      <c r="S14" s="20" t="s">
        <v>40</v>
      </c>
      <c r="T14" s="20" t="s">
        <v>39</v>
      </c>
      <c r="U14" s="20" t="s">
        <v>36</v>
      </c>
      <c r="V14" s="20" t="s">
        <v>40</v>
      </c>
      <c r="W14" s="20" t="s">
        <v>37</v>
      </c>
      <c r="X14" s="20" t="s">
        <v>36</v>
      </c>
      <c r="Y14" s="20" t="s">
        <v>40</v>
      </c>
      <c r="Z14" s="20" t="s">
        <v>37</v>
      </c>
      <c r="AA14" s="20" t="s">
        <v>36</v>
      </c>
      <c r="AB14" s="20" t="s">
        <v>40</v>
      </c>
      <c r="AC14" s="20" t="s">
        <v>39</v>
      </c>
      <c r="AD14" s="20" t="s">
        <v>36</v>
      </c>
      <c r="AE14" s="20" t="s">
        <v>40</v>
      </c>
      <c r="AF14" s="20" t="s">
        <v>37</v>
      </c>
      <c r="AG14" s="20" t="s">
        <v>36</v>
      </c>
      <c r="AH14" s="20" t="s">
        <v>40</v>
      </c>
      <c r="AI14" s="20" t="s">
        <v>37</v>
      </c>
      <c r="AJ14" s="20" t="s">
        <v>36</v>
      </c>
      <c r="AK14" s="20" t="s">
        <v>40</v>
      </c>
      <c r="AL14" s="21" t="s">
        <v>37</v>
      </c>
      <c r="AM14" s="21" t="s">
        <v>36</v>
      </c>
      <c r="AN14" s="21" t="s">
        <v>40</v>
      </c>
      <c r="AO14" s="20" t="s">
        <v>39</v>
      </c>
      <c r="AP14" s="20" t="s">
        <v>36</v>
      </c>
      <c r="AQ14" s="20" t="s">
        <v>40</v>
      </c>
      <c r="AR14" s="20" t="s">
        <v>37</v>
      </c>
      <c r="AS14" s="20" t="s">
        <v>36</v>
      </c>
      <c r="AT14" s="20" t="s">
        <v>40</v>
      </c>
      <c r="AU14" s="20" t="s">
        <v>37</v>
      </c>
      <c r="AV14" s="20" t="s">
        <v>36</v>
      </c>
      <c r="AW14" s="20" t="s">
        <v>40</v>
      </c>
      <c r="AX14" s="20" t="s">
        <v>37</v>
      </c>
      <c r="AY14" s="20" t="s">
        <v>36</v>
      </c>
      <c r="AZ14" s="27" t="s">
        <v>40</v>
      </c>
      <c r="BA14" s="21" t="s">
        <v>37</v>
      </c>
      <c r="BB14" s="21" t="s">
        <v>36</v>
      </c>
      <c r="BC14" s="35" t="s">
        <v>40</v>
      </c>
      <c r="BD14" s="32" t="s">
        <v>37</v>
      </c>
      <c r="BE14" s="21" t="s">
        <v>36</v>
      </c>
      <c r="BF14" s="21" t="s">
        <v>40</v>
      </c>
    </row>
    <row r="15" spans="1:58" ht="15">
      <c r="A15" s="5" t="s">
        <v>23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  <c r="X15" s="5">
        <v>23</v>
      </c>
      <c r="Y15" s="5">
        <v>24</v>
      </c>
      <c r="Z15" s="5">
        <v>25</v>
      </c>
      <c r="AA15" s="5">
        <v>26</v>
      </c>
      <c r="AB15" s="5">
        <v>27</v>
      </c>
      <c r="AC15" s="5">
        <v>28</v>
      </c>
      <c r="AD15" s="5">
        <v>29</v>
      </c>
      <c r="AE15" s="5">
        <v>30</v>
      </c>
      <c r="AF15" s="5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5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28">
        <v>51</v>
      </c>
      <c r="BA15" s="5">
        <v>52</v>
      </c>
      <c r="BB15" s="5">
        <v>53</v>
      </c>
      <c r="BC15" s="36">
        <v>54</v>
      </c>
      <c r="BD15" s="33">
        <v>58</v>
      </c>
      <c r="BE15" s="23">
        <v>59</v>
      </c>
      <c r="BF15" s="23">
        <v>60</v>
      </c>
    </row>
    <row r="16" spans="1:58" ht="21.75" customHeight="1">
      <c r="A16" s="6" t="s">
        <v>1</v>
      </c>
      <c r="B16" s="7"/>
      <c r="C16" s="7"/>
      <c r="D16" s="7"/>
      <c r="E16" s="7"/>
      <c r="F16" s="7"/>
      <c r="G16" s="7"/>
      <c r="H16" s="8">
        <f>SUM(B16:E16)</f>
        <v>0</v>
      </c>
      <c r="I16" s="8"/>
      <c r="J16" s="8"/>
      <c r="K16" s="9"/>
      <c r="L16" s="9"/>
      <c r="M16" s="9"/>
      <c r="N16" s="7"/>
      <c r="O16" s="7"/>
      <c r="P16" s="7"/>
      <c r="Q16" s="7"/>
      <c r="R16" s="7"/>
      <c r="S16" s="7"/>
      <c r="T16" s="7"/>
      <c r="U16" s="7"/>
      <c r="V16" s="7"/>
      <c r="W16" s="7">
        <v>236969</v>
      </c>
      <c r="X16" s="7">
        <v>0</v>
      </c>
      <c r="Y16" s="7">
        <f>X16/W16*100</f>
        <v>0</v>
      </c>
      <c r="Z16" s="7">
        <v>136701</v>
      </c>
      <c r="AA16" s="7">
        <v>0</v>
      </c>
      <c r="AB16" s="7">
        <f>AA16/Z16*100</f>
        <v>0</v>
      </c>
      <c r="AC16" s="7"/>
      <c r="AD16" s="7"/>
      <c r="AE16" s="7"/>
      <c r="AF16" s="7">
        <v>309000</v>
      </c>
      <c r="AG16" s="7">
        <v>0</v>
      </c>
      <c r="AH16" s="7">
        <f>AG16/AF16*100</f>
        <v>0</v>
      </c>
      <c r="AI16" s="25">
        <v>21766998.4</v>
      </c>
      <c r="AJ16" s="19">
        <v>20000000</v>
      </c>
      <c r="AK16" s="24">
        <f>AJ16/AI16*100</f>
        <v>91.88221376448486</v>
      </c>
      <c r="AL16" s="18">
        <f>K16+N16+Q16+T16+W16+Z16+AC16+AF16+AI16</f>
        <v>22449668.4</v>
      </c>
      <c r="AM16" s="18">
        <f>L16+O16+R16+U16+X16+AA16+AD16+AG16+AJ16</f>
        <v>20000000</v>
      </c>
      <c r="AN16" s="10">
        <f>AM16/AL16*100</f>
        <v>89.08817557412118</v>
      </c>
      <c r="AO16" s="7"/>
      <c r="AP16" s="7"/>
      <c r="AQ16" s="7"/>
      <c r="AR16" s="7">
        <v>75000</v>
      </c>
      <c r="AS16" s="7">
        <v>14100</v>
      </c>
      <c r="AT16" s="7">
        <f>AS16/AR16*100</f>
        <v>18.8</v>
      </c>
      <c r="AU16" s="7"/>
      <c r="AV16" s="7"/>
      <c r="AW16" s="7"/>
      <c r="AX16" s="7"/>
      <c r="AY16" s="7"/>
      <c r="AZ16" s="29"/>
      <c r="BA16" s="10">
        <f>AO16+AR16+AU16+AX16</f>
        <v>75000</v>
      </c>
      <c r="BB16" s="10">
        <f>AP16+AS16+AV16+AY16</f>
        <v>14100</v>
      </c>
      <c r="BC16" s="37">
        <f>BB16/BA16*100</f>
        <v>18.8</v>
      </c>
      <c r="BD16" s="34">
        <f>H16+AL16+BA16</f>
        <v>22524668.4</v>
      </c>
      <c r="BE16" s="18">
        <f>I16+AM16+BB16</f>
        <v>20014100</v>
      </c>
      <c r="BF16" s="13">
        <f>BE16/BD16*100</f>
        <v>88.85413824782434</v>
      </c>
    </row>
    <row r="17" spans="1:58" ht="21.75" customHeight="1">
      <c r="A17" s="6" t="s">
        <v>2</v>
      </c>
      <c r="B17" s="7">
        <v>3350839</v>
      </c>
      <c r="C17" s="7">
        <v>837709</v>
      </c>
      <c r="D17" s="7">
        <f>C17/B17*100</f>
        <v>24.999977617545934</v>
      </c>
      <c r="E17" s="7">
        <v>1474761</v>
      </c>
      <c r="F17" s="7">
        <v>369102</v>
      </c>
      <c r="G17" s="7">
        <f>F17/E17*100</f>
        <v>25.02791977818779</v>
      </c>
      <c r="H17" s="8">
        <f>B17+E17</f>
        <v>4825600</v>
      </c>
      <c r="I17" s="8">
        <f>C17+F17</f>
        <v>1206811</v>
      </c>
      <c r="J17" s="8">
        <f>I17/H17*100</f>
        <v>25.008517075596814</v>
      </c>
      <c r="K17" s="9">
        <v>5018048</v>
      </c>
      <c r="L17" s="9">
        <v>1254511</v>
      </c>
      <c r="M17" s="9">
        <f>L17/K17*100</f>
        <v>24.999980071932352</v>
      </c>
      <c r="N17" s="7"/>
      <c r="O17" s="7"/>
      <c r="P17" s="7"/>
      <c r="Q17" s="7"/>
      <c r="R17" s="7"/>
      <c r="S17" s="7"/>
      <c r="T17" s="7"/>
      <c r="U17" s="7"/>
      <c r="V17" s="7"/>
      <c r="W17" s="7">
        <v>789896</v>
      </c>
      <c r="X17" s="7">
        <v>0</v>
      </c>
      <c r="Y17" s="7">
        <f aca="true" t="shared" si="0" ref="Y17:Y22">X17/W17*100</f>
        <v>0</v>
      </c>
      <c r="Z17" s="7">
        <v>83362</v>
      </c>
      <c r="AA17" s="7">
        <v>0</v>
      </c>
      <c r="AB17" s="7">
        <f>AA17/Z17*100</f>
        <v>0</v>
      </c>
      <c r="AC17" s="7"/>
      <c r="AD17" s="7"/>
      <c r="AE17" s="7"/>
      <c r="AF17" s="7"/>
      <c r="AG17" s="7"/>
      <c r="AH17" s="7"/>
      <c r="AI17" s="25">
        <v>23073020.66</v>
      </c>
      <c r="AJ17" s="19">
        <v>10000000</v>
      </c>
      <c r="AK17" s="24">
        <f>AJ17/AI17*100</f>
        <v>43.3406624444985</v>
      </c>
      <c r="AL17" s="18">
        <f aca="true" t="shared" si="1" ref="AL17:AL30">K17+N17+Q17+T17+W17+Z17+AC17+AF17+AI17</f>
        <v>28964326.66</v>
      </c>
      <c r="AM17" s="18">
        <f aca="true" t="shared" si="2" ref="AM17:AM31">L17+O17+R17+U17+X17+AA17+AD17+AG17+AJ17</f>
        <v>11254511</v>
      </c>
      <c r="AN17" s="10">
        <f aca="true" t="shared" si="3" ref="AN17:AN32">AM17/AL17*100</f>
        <v>38.856456537422574</v>
      </c>
      <c r="AO17" s="7">
        <v>301200</v>
      </c>
      <c r="AP17" s="7">
        <v>75300</v>
      </c>
      <c r="AQ17" s="7">
        <f>AP17/AO17*100</f>
        <v>25</v>
      </c>
      <c r="AR17" s="7">
        <v>75000</v>
      </c>
      <c r="AS17" s="7">
        <v>14100</v>
      </c>
      <c r="AT17" s="7">
        <f aca="true" t="shared" si="4" ref="AT17:AT32">AS17/AR17*100</f>
        <v>18.8</v>
      </c>
      <c r="AU17" s="7"/>
      <c r="AV17" s="7"/>
      <c r="AW17" s="7"/>
      <c r="AX17" s="7"/>
      <c r="AY17" s="7"/>
      <c r="AZ17" s="29"/>
      <c r="BA17" s="10">
        <f aca="true" t="shared" si="5" ref="BA17:BA29">AO17+AR17+AU17+AX17</f>
        <v>376200</v>
      </c>
      <c r="BB17" s="10">
        <f aca="true" t="shared" si="6" ref="BB17:BB32">AP17+AS17+AV17+AY17</f>
        <v>89400</v>
      </c>
      <c r="BC17" s="37">
        <f aca="true" t="shared" si="7" ref="BC17:BC32">BB17/BA17*100</f>
        <v>23.76395534290271</v>
      </c>
      <c r="BD17" s="34">
        <f aca="true" t="shared" si="8" ref="BD17:BD32">H17+AL17+BA17</f>
        <v>34166126.66</v>
      </c>
      <c r="BE17" s="18">
        <f aca="true" t="shared" si="9" ref="BE17:BE32">I17+AM17+BB17</f>
        <v>12550722</v>
      </c>
      <c r="BF17" s="13">
        <f aca="true" t="shared" si="10" ref="BF17:BF32">BE17/BD17*100</f>
        <v>36.7344010777018</v>
      </c>
    </row>
    <row r="18" spans="1:58" ht="21.75" customHeight="1">
      <c r="A18" s="6" t="s">
        <v>3</v>
      </c>
      <c r="B18" s="7">
        <v>504756</v>
      </c>
      <c r="C18" s="7">
        <v>126190</v>
      </c>
      <c r="D18" s="7">
        <f aca="true" t="shared" si="11" ref="D18:D30">C18/B18*100</f>
        <v>25.000198115525123</v>
      </c>
      <c r="E18" s="7">
        <v>222144</v>
      </c>
      <c r="F18" s="7">
        <v>55673</v>
      </c>
      <c r="G18" s="7">
        <f aca="true" t="shared" si="12" ref="G18:G25">F18/E18*100</f>
        <v>25.06167170844137</v>
      </c>
      <c r="H18" s="8">
        <f aca="true" t="shared" si="13" ref="H18:H32">B18+E18</f>
        <v>726900</v>
      </c>
      <c r="I18" s="8">
        <f aca="true" t="shared" si="14" ref="I18:I29">C18+F18</f>
        <v>181863</v>
      </c>
      <c r="J18" s="8">
        <f aca="true" t="shared" si="15" ref="J18:J30">I18/H18*100</f>
        <v>25.01898472967396</v>
      </c>
      <c r="K18" s="9">
        <v>7685158</v>
      </c>
      <c r="L18" s="9">
        <v>2021289</v>
      </c>
      <c r="M18" s="9">
        <f aca="true" t="shared" si="16" ref="M18:M32">L18/K18*100</f>
        <v>26.301202916062362</v>
      </c>
      <c r="N18" s="7"/>
      <c r="O18" s="7"/>
      <c r="P18" s="7"/>
      <c r="Q18" s="7"/>
      <c r="R18" s="7"/>
      <c r="S18" s="7"/>
      <c r="T18" s="7"/>
      <c r="U18" s="7"/>
      <c r="V18" s="7"/>
      <c r="W18" s="7">
        <v>200107</v>
      </c>
      <c r="X18" s="7">
        <v>0</v>
      </c>
      <c r="Y18" s="7">
        <f t="shared" si="0"/>
        <v>0</v>
      </c>
      <c r="Z18" s="7">
        <v>19164</v>
      </c>
      <c r="AA18" s="7">
        <v>0</v>
      </c>
      <c r="AB18" s="7">
        <f>AA18/Z18*100</f>
        <v>0</v>
      </c>
      <c r="AC18" s="7">
        <v>170000</v>
      </c>
      <c r="AD18" s="7">
        <v>170000</v>
      </c>
      <c r="AE18" s="7">
        <f>AD18/AC18*100</f>
        <v>100</v>
      </c>
      <c r="AF18" s="7"/>
      <c r="AG18" s="7"/>
      <c r="AH18" s="7"/>
      <c r="AI18" s="7"/>
      <c r="AJ18" s="16"/>
      <c r="AK18" s="19"/>
      <c r="AL18" s="18">
        <f t="shared" si="1"/>
        <v>8074429</v>
      </c>
      <c r="AM18" s="18">
        <f t="shared" si="2"/>
        <v>2191289</v>
      </c>
      <c r="AN18" s="10">
        <f t="shared" si="3"/>
        <v>27.138624910814123</v>
      </c>
      <c r="AO18" s="7">
        <v>76600</v>
      </c>
      <c r="AP18" s="7">
        <v>19150</v>
      </c>
      <c r="AQ18" s="7">
        <f aca="true" t="shared" si="17" ref="AQ18:AQ32">AP18/AO18*100</f>
        <v>25</v>
      </c>
      <c r="AR18" s="7">
        <v>62500</v>
      </c>
      <c r="AS18" s="7">
        <v>16399</v>
      </c>
      <c r="AT18" s="7">
        <f t="shared" si="4"/>
        <v>26.238400000000002</v>
      </c>
      <c r="AU18" s="7"/>
      <c r="AV18" s="7"/>
      <c r="AW18" s="7"/>
      <c r="AX18" s="7"/>
      <c r="AY18" s="7"/>
      <c r="AZ18" s="29"/>
      <c r="BA18" s="10">
        <f t="shared" si="5"/>
        <v>139100</v>
      </c>
      <c r="BB18" s="10">
        <f t="shared" si="6"/>
        <v>35549</v>
      </c>
      <c r="BC18" s="37">
        <f t="shared" si="7"/>
        <v>25.556434219985626</v>
      </c>
      <c r="BD18" s="34">
        <f t="shared" si="8"/>
        <v>8940429</v>
      </c>
      <c r="BE18" s="18">
        <f t="shared" si="9"/>
        <v>2408701</v>
      </c>
      <c r="BF18" s="13">
        <f t="shared" si="10"/>
        <v>26.941671367224103</v>
      </c>
    </row>
    <row r="19" spans="1:58" ht="21.75" customHeight="1">
      <c r="A19" s="6" t="s">
        <v>4</v>
      </c>
      <c r="B19" s="7">
        <v>159218</v>
      </c>
      <c r="C19" s="7">
        <v>39805</v>
      </c>
      <c r="D19" s="7">
        <f t="shared" si="11"/>
        <v>25.000314034845307</v>
      </c>
      <c r="E19" s="7">
        <v>70082</v>
      </c>
      <c r="F19" s="7">
        <v>17687</v>
      </c>
      <c r="G19" s="7">
        <f t="shared" si="12"/>
        <v>25.237578836220425</v>
      </c>
      <c r="H19" s="8">
        <f t="shared" si="13"/>
        <v>229300</v>
      </c>
      <c r="I19" s="8">
        <f t="shared" si="14"/>
        <v>57492</v>
      </c>
      <c r="J19" s="8">
        <f t="shared" si="15"/>
        <v>25.07283035324902</v>
      </c>
      <c r="K19" s="9">
        <v>3238817</v>
      </c>
      <c r="L19" s="9">
        <v>924704</v>
      </c>
      <c r="M19" s="9">
        <f t="shared" si="16"/>
        <v>28.5506714334277</v>
      </c>
      <c r="N19" s="7"/>
      <c r="O19" s="7"/>
      <c r="P19" s="7"/>
      <c r="Q19" s="7"/>
      <c r="R19" s="7"/>
      <c r="S19" s="7"/>
      <c r="T19" s="7"/>
      <c r="U19" s="7"/>
      <c r="V19" s="7"/>
      <c r="W19" s="7">
        <v>78990</v>
      </c>
      <c r="X19" s="7">
        <v>0</v>
      </c>
      <c r="Y19" s="7">
        <f t="shared" si="0"/>
        <v>0</v>
      </c>
      <c r="Z19" s="7">
        <v>6069</v>
      </c>
      <c r="AA19" s="7">
        <v>0</v>
      </c>
      <c r="AB19" s="7">
        <f>AA19/Z19*100</f>
        <v>0</v>
      </c>
      <c r="AC19" s="7"/>
      <c r="AD19" s="7"/>
      <c r="AE19" s="7"/>
      <c r="AF19" s="7"/>
      <c r="AG19" s="7"/>
      <c r="AH19" s="7"/>
      <c r="AI19" s="7"/>
      <c r="AJ19" s="16"/>
      <c r="AK19" s="19"/>
      <c r="AL19" s="18">
        <f t="shared" si="1"/>
        <v>3323876</v>
      </c>
      <c r="AM19" s="18">
        <f t="shared" si="2"/>
        <v>924704</v>
      </c>
      <c r="AN19" s="10">
        <f t="shared" si="3"/>
        <v>27.820051048835758</v>
      </c>
      <c r="AO19" s="7">
        <v>76600</v>
      </c>
      <c r="AP19" s="7">
        <v>19150</v>
      </c>
      <c r="AQ19" s="7">
        <f t="shared" si="17"/>
        <v>25</v>
      </c>
      <c r="AR19" s="7">
        <v>62500</v>
      </c>
      <c r="AS19" s="7">
        <v>16399</v>
      </c>
      <c r="AT19" s="7">
        <f t="shared" si="4"/>
        <v>26.238400000000002</v>
      </c>
      <c r="AU19" s="7"/>
      <c r="AV19" s="7"/>
      <c r="AW19" s="7"/>
      <c r="AX19" s="7"/>
      <c r="AY19" s="7"/>
      <c r="AZ19" s="29"/>
      <c r="BA19" s="10">
        <f t="shared" si="5"/>
        <v>139100</v>
      </c>
      <c r="BB19" s="10">
        <f t="shared" si="6"/>
        <v>35549</v>
      </c>
      <c r="BC19" s="37">
        <f t="shared" si="7"/>
        <v>25.556434219985626</v>
      </c>
      <c r="BD19" s="34">
        <f t="shared" si="8"/>
        <v>3692276</v>
      </c>
      <c r="BE19" s="18">
        <f t="shared" si="9"/>
        <v>1017745</v>
      </c>
      <c r="BF19" s="13">
        <f t="shared" si="10"/>
        <v>27.564163675738218</v>
      </c>
    </row>
    <row r="20" spans="1:58" ht="21.75" customHeight="1">
      <c r="A20" s="6" t="s">
        <v>5</v>
      </c>
      <c r="B20" s="7">
        <v>260112</v>
      </c>
      <c r="C20" s="7">
        <v>65029</v>
      </c>
      <c r="D20" s="7">
        <f t="shared" si="11"/>
        <v>25.00038444977548</v>
      </c>
      <c r="E20" s="7">
        <v>114489</v>
      </c>
      <c r="F20" s="7">
        <v>28870</v>
      </c>
      <c r="G20" s="7">
        <f t="shared" si="12"/>
        <v>25.216396335019088</v>
      </c>
      <c r="H20" s="8">
        <f t="shared" si="13"/>
        <v>374601</v>
      </c>
      <c r="I20" s="8">
        <f t="shared" si="14"/>
        <v>93899</v>
      </c>
      <c r="J20" s="8">
        <f t="shared" si="15"/>
        <v>25.06640398717569</v>
      </c>
      <c r="K20" s="9">
        <v>2809387</v>
      </c>
      <c r="L20" s="9">
        <v>702345</v>
      </c>
      <c r="M20" s="9">
        <f t="shared" si="16"/>
        <v>24.999937708831144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6"/>
      <c r="AK20" s="19"/>
      <c r="AL20" s="18">
        <f t="shared" si="1"/>
        <v>2809387</v>
      </c>
      <c r="AM20" s="18">
        <f t="shared" si="2"/>
        <v>702345</v>
      </c>
      <c r="AN20" s="10">
        <f t="shared" si="3"/>
        <v>24.999937708831144</v>
      </c>
      <c r="AO20" s="7">
        <v>76600</v>
      </c>
      <c r="AP20" s="7">
        <v>19150</v>
      </c>
      <c r="AQ20" s="7">
        <f t="shared" si="17"/>
        <v>25</v>
      </c>
      <c r="AR20" s="7">
        <v>62500</v>
      </c>
      <c r="AS20" s="7">
        <v>16399</v>
      </c>
      <c r="AT20" s="7">
        <f t="shared" si="4"/>
        <v>26.238400000000002</v>
      </c>
      <c r="AU20" s="7"/>
      <c r="AV20" s="7"/>
      <c r="AW20" s="7"/>
      <c r="AX20" s="7"/>
      <c r="AY20" s="7"/>
      <c r="AZ20" s="29"/>
      <c r="BA20" s="10">
        <f t="shared" si="5"/>
        <v>139100</v>
      </c>
      <c r="BB20" s="10">
        <f t="shared" si="6"/>
        <v>35549</v>
      </c>
      <c r="BC20" s="37">
        <f t="shared" si="7"/>
        <v>25.556434219985626</v>
      </c>
      <c r="BD20" s="34">
        <f t="shared" si="8"/>
        <v>3323088</v>
      </c>
      <c r="BE20" s="18">
        <f t="shared" si="9"/>
        <v>831793</v>
      </c>
      <c r="BF20" s="13">
        <f t="shared" si="10"/>
        <v>25.030724434622254</v>
      </c>
    </row>
    <row r="21" spans="1:58" ht="21.75" customHeight="1">
      <c r="A21" s="6" t="s">
        <v>6</v>
      </c>
      <c r="B21" s="7">
        <v>352614</v>
      </c>
      <c r="C21" s="7">
        <v>88153</v>
      </c>
      <c r="D21" s="7">
        <f t="shared" si="11"/>
        <v>24.999858201886482</v>
      </c>
      <c r="E21" s="7">
        <v>155196</v>
      </c>
      <c r="F21" s="7">
        <v>39323</v>
      </c>
      <c r="G21" s="7">
        <f t="shared" si="12"/>
        <v>25.337637567978554</v>
      </c>
      <c r="H21" s="8">
        <f t="shared" si="13"/>
        <v>507810</v>
      </c>
      <c r="I21" s="8">
        <f t="shared" si="14"/>
        <v>127476</v>
      </c>
      <c r="J21" s="8">
        <f t="shared" si="15"/>
        <v>25.10308973828794</v>
      </c>
      <c r="K21" s="9">
        <v>4450584</v>
      </c>
      <c r="L21" s="9">
        <v>1112647</v>
      </c>
      <c r="M21" s="9">
        <f t="shared" si="16"/>
        <v>25.000022468961376</v>
      </c>
      <c r="N21" s="7"/>
      <c r="O21" s="7"/>
      <c r="P21" s="7"/>
      <c r="Q21" s="7"/>
      <c r="R21" s="7"/>
      <c r="S21" s="7"/>
      <c r="T21" s="7"/>
      <c r="U21" s="7"/>
      <c r="V21" s="7"/>
      <c r="W21" s="7">
        <v>105319</v>
      </c>
      <c r="X21" s="7">
        <v>0</v>
      </c>
      <c r="Y21" s="7">
        <f t="shared" si="0"/>
        <v>0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6"/>
      <c r="AK21" s="19"/>
      <c r="AL21" s="18">
        <f t="shared" si="1"/>
        <v>4555903</v>
      </c>
      <c r="AM21" s="18">
        <f t="shared" si="2"/>
        <v>1112647</v>
      </c>
      <c r="AN21" s="10">
        <f t="shared" si="3"/>
        <v>24.42209590502695</v>
      </c>
      <c r="AO21" s="7">
        <v>76600</v>
      </c>
      <c r="AP21" s="7">
        <v>19150</v>
      </c>
      <c r="AQ21" s="7">
        <f t="shared" si="17"/>
        <v>25</v>
      </c>
      <c r="AR21" s="7">
        <v>62500</v>
      </c>
      <c r="AS21" s="7">
        <v>16399</v>
      </c>
      <c r="AT21" s="7">
        <f t="shared" si="4"/>
        <v>26.238400000000002</v>
      </c>
      <c r="AU21" s="7"/>
      <c r="AV21" s="7"/>
      <c r="AW21" s="7"/>
      <c r="AX21" s="7"/>
      <c r="AY21" s="7"/>
      <c r="AZ21" s="29"/>
      <c r="BA21" s="10">
        <f t="shared" si="5"/>
        <v>139100</v>
      </c>
      <c r="BB21" s="10">
        <f t="shared" si="6"/>
        <v>35549</v>
      </c>
      <c r="BC21" s="37">
        <f t="shared" si="7"/>
        <v>25.556434219985626</v>
      </c>
      <c r="BD21" s="34">
        <f t="shared" si="8"/>
        <v>5202813</v>
      </c>
      <c r="BE21" s="18">
        <f t="shared" si="9"/>
        <v>1275672</v>
      </c>
      <c r="BF21" s="13">
        <f t="shared" si="10"/>
        <v>24.518890069660394</v>
      </c>
    </row>
    <row r="22" spans="1:58" ht="21.75" customHeight="1">
      <c r="A22" s="6" t="s">
        <v>7</v>
      </c>
      <c r="B22" s="7">
        <v>416489</v>
      </c>
      <c r="C22" s="7">
        <v>104122</v>
      </c>
      <c r="D22" s="7">
        <f t="shared" si="11"/>
        <v>24.999939974405088</v>
      </c>
      <c r="E22" s="7">
        <v>183307</v>
      </c>
      <c r="F22" s="7">
        <v>45829</v>
      </c>
      <c r="G22" s="7">
        <f t="shared" si="12"/>
        <v>25.001227449033586</v>
      </c>
      <c r="H22" s="8">
        <f t="shared" si="13"/>
        <v>599796</v>
      </c>
      <c r="I22" s="8">
        <f t="shared" si="14"/>
        <v>149951</v>
      </c>
      <c r="J22" s="8">
        <f t="shared" si="15"/>
        <v>25.000333446705213</v>
      </c>
      <c r="K22" s="9">
        <v>2297179</v>
      </c>
      <c r="L22" s="9">
        <v>574294</v>
      </c>
      <c r="M22" s="9">
        <f t="shared" si="16"/>
        <v>24.999967351259958</v>
      </c>
      <c r="N22" s="7"/>
      <c r="O22" s="7"/>
      <c r="P22" s="7"/>
      <c r="Q22" s="7"/>
      <c r="R22" s="7"/>
      <c r="S22" s="7"/>
      <c r="T22" s="7"/>
      <c r="U22" s="7"/>
      <c r="V22" s="7"/>
      <c r="W22" s="7">
        <v>105319</v>
      </c>
      <c r="X22" s="7">
        <v>0</v>
      </c>
      <c r="Y22" s="7">
        <f t="shared" si="0"/>
        <v>0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6"/>
      <c r="AK22" s="19"/>
      <c r="AL22" s="18">
        <f t="shared" si="1"/>
        <v>2402498</v>
      </c>
      <c r="AM22" s="18">
        <f t="shared" si="2"/>
        <v>574294</v>
      </c>
      <c r="AN22" s="10">
        <f t="shared" si="3"/>
        <v>23.90403654862564</v>
      </c>
      <c r="AO22" s="7">
        <v>76600</v>
      </c>
      <c r="AP22" s="7">
        <v>19150</v>
      </c>
      <c r="AQ22" s="7">
        <f t="shared" si="17"/>
        <v>25</v>
      </c>
      <c r="AR22" s="7">
        <v>62500</v>
      </c>
      <c r="AS22" s="7">
        <v>16401</v>
      </c>
      <c r="AT22" s="7">
        <f t="shared" si="4"/>
        <v>26.2416</v>
      </c>
      <c r="AU22" s="7"/>
      <c r="AV22" s="7"/>
      <c r="AW22" s="7"/>
      <c r="AX22" s="7"/>
      <c r="AY22" s="7"/>
      <c r="AZ22" s="29"/>
      <c r="BA22" s="10">
        <f t="shared" si="5"/>
        <v>139100</v>
      </c>
      <c r="BB22" s="10">
        <f t="shared" si="6"/>
        <v>35551</v>
      </c>
      <c r="BC22" s="37">
        <f t="shared" si="7"/>
        <v>25.55787203450755</v>
      </c>
      <c r="BD22" s="34">
        <f t="shared" si="8"/>
        <v>3141394</v>
      </c>
      <c r="BE22" s="18">
        <f t="shared" si="9"/>
        <v>759796</v>
      </c>
      <c r="BF22" s="13">
        <f t="shared" si="10"/>
        <v>24.186587228472455</v>
      </c>
    </row>
    <row r="23" spans="1:58" ht="21.75" customHeight="1">
      <c r="A23" s="6" t="s">
        <v>8</v>
      </c>
      <c r="B23" s="7">
        <v>164640</v>
      </c>
      <c r="C23" s="7">
        <v>41160</v>
      </c>
      <c r="D23" s="7">
        <f t="shared" si="11"/>
        <v>25</v>
      </c>
      <c r="E23" s="7">
        <v>72461</v>
      </c>
      <c r="F23" s="7">
        <v>18117</v>
      </c>
      <c r="G23" s="7">
        <f t="shared" si="12"/>
        <v>25.002415092256523</v>
      </c>
      <c r="H23" s="8">
        <f t="shared" si="13"/>
        <v>237101</v>
      </c>
      <c r="I23" s="8">
        <f t="shared" si="14"/>
        <v>59277</v>
      </c>
      <c r="J23" s="8">
        <f t="shared" si="15"/>
        <v>25.000738082083164</v>
      </c>
      <c r="K23" s="9">
        <v>1753836</v>
      </c>
      <c r="L23" s="9">
        <v>438460</v>
      </c>
      <c r="M23" s="9">
        <f t="shared" si="16"/>
        <v>25.00005701787396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6"/>
      <c r="AK23" s="19"/>
      <c r="AL23" s="18">
        <f t="shared" si="1"/>
        <v>1753836</v>
      </c>
      <c r="AM23" s="18">
        <f t="shared" si="2"/>
        <v>438460</v>
      </c>
      <c r="AN23" s="10">
        <f t="shared" si="3"/>
        <v>25.00005701787396</v>
      </c>
      <c r="AO23" s="7">
        <v>76600</v>
      </c>
      <c r="AP23" s="7">
        <v>19150</v>
      </c>
      <c r="AQ23" s="7">
        <f t="shared" si="17"/>
        <v>25</v>
      </c>
      <c r="AR23" s="7">
        <v>62500</v>
      </c>
      <c r="AS23" s="7">
        <v>16401</v>
      </c>
      <c r="AT23" s="7">
        <f t="shared" si="4"/>
        <v>26.2416</v>
      </c>
      <c r="AU23" s="7"/>
      <c r="AV23" s="7"/>
      <c r="AW23" s="7"/>
      <c r="AX23" s="7"/>
      <c r="AY23" s="7"/>
      <c r="AZ23" s="29"/>
      <c r="BA23" s="10">
        <f t="shared" si="5"/>
        <v>139100</v>
      </c>
      <c r="BB23" s="10">
        <f t="shared" si="6"/>
        <v>35551</v>
      </c>
      <c r="BC23" s="37">
        <f t="shared" si="7"/>
        <v>25.55787203450755</v>
      </c>
      <c r="BD23" s="34">
        <f t="shared" si="8"/>
        <v>2130037</v>
      </c>
      <c r="BE23" s="18">
        <f t="shared" si="9"/>
        <v>533288</v>
      </c>
      <c r="BF23" s="13">
        <f t="shared" si="10"/>
        <v>25.03656039777713</v>
      </c>
    </row>
    <row r="24" spans="1:58" ht="21.75" customHeight="1">
      <c r="A24" s="6" t="s">
        <v>9</v>
      </c>
      <c r="B24" s="7">
        <v>140544</v>
      </c>
      <c r="C24" s="7">
        <v>35136</v>
      </c>
      <c r="D24" s="7">
        <f t="shared" si="11"/>
        <v>25</v>
      </c>
      <c r="E24" s="7">
        <v>61848</v>
      </c>
      <c r="F24" s="7">
        <v>15465</v>
      </c>
      <c r="G24" s="7">
        <f t="shared" si="12"/>
        <v>25.004850601474583</v>
      </c>
      <c r="H24" s="8">
        <f t="shared" si="13"/>
        <v>202392</v>
      </c>
      <c r="I24" s="8">
        <f t="shared" si="14"/>
        <v>50601</v>
      </c>
      <c r="J24" s="8">
        <f t="shared" si="15"/>
        <v>25.001482272026564</v>
      </c>
      <c r="K24" s="9">
        <v>2771289</v>
      </c>
      <c r="L24" s="9">
        <v>812822</v>
      </c>
      <c r="M24" s="9">
        <f t="shared" si="16"/>
        <v>29.33010595430502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6"/>
      <c r="AK24" s="19"/>
      <c r="AL24" s="18">
        <f t="shared" si="1"/>
        <v>2771289</v>
      </c>
      <c r="AM24" s="18">
        <f t="shared" si="2"/>
        <v>812822</v>
      </c>
      <c r="AN24" s="10">
        <f t="shared" si="3"/>
        <v>29.33010595430502</v>
      </c>
      <c r="AO24" s="7">
        <v>76600</v>
      </c>
      <c r="AP24" s="7">
        <v>19150</v>
      </c>
      <c r="AQ24" s="7">
        <f t="shared" si="17"/>
        <v>25</v>
      </c>
      <c r="AR24" s="7">
        <v>62500</v>
      </c>
      <c r="AS24" s="7">
        <v>16401</v>
      </c>
      <c r="AT24" s="7">
        <f t="shared" si="4"/>
        <v>26.2416</v>
      </c>
      <c r="AU24" s="7"/>
      <c r="AV24" s="7"/>
      <c r="AW24" s="7"/>
      <c r="AX24" s="7"/>
      <c r="AY24" s="7"/>
      <c r="AZ24" s="29"/>
      <c r="BA24" s="10">
        <f t="shared" si="5"/>
        <v>139100</v>
      </c>
      <c r="BB24" s="10">
        <f t="shared" si="6"/>
        <v>35551</v>
      </c>
      <c r="BC24" s="37">
        <f t="shared" si="7"/>
        <v>25.55787203450755</v>
      </c>
      <c r="BD24" s="34">
        <f t="shared" si="8"/>
        <v>3112781</v>
      </c>
      <c r="BE24" s="18">
        <f t="shared" si="9"/>
        <v>898974</v>
      </c>
      <c r="BF24" s="13">
        <f t="shared" si="10"/>
        <v>28.880091468047382</v>
      </c>
    </row>
    <row r="25" spans="1:58" ht="21.75" customHeight="1">
      <c r="A25" s="6" t="s">
        <v>10</v>
      </c>
      <c r="B25" s="7">
        <v>319765</v>
      </c>
      <c r="C25" s="7">
        <v>79941</v>
      </c>
      <c r="D25" s="7">
        <f t="shared" si="11"/>
        <v>24.999921817584788</v>
      </c>
      <c r="E25" s="7">
        <v>140735</v>
      </c>
      <c r="F25" s="7">
        <v>35186</v>
      </c>
      <c r="G25" s="7">
        <f t="shared" si="12"/>
        <v>25.001598749422676</v>
      </c>
      <c r="H25" s="8">
        <f t="shared" si="13"/>
        <v>460500</v>
      </c>
      <c r="I25" s="8">
        <f t="shared" si="14"/>
        <v>115127</v>
      </c>
      <c r="J25" s="8">
        <f t="shared" si="15"/>
        <v>25.000434310532032</v>
      </c>
      <c r="K25" s="9">
        <v>4528559</v>
      </c>
      <c r="L25" s="9">
        <v>1132141</v>
      </c>
      <c r="M25" s="9">
        <f t="shared" si="16"/>
        <v>25.000027602599413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6"/>
      <c r="AK25" s="19"/>
      <c r="AL25" s="18">
        <f t="shared" si="1"/>
        <v>4528559</v>
      </c>
      <c r="AM25" s="18">
        <f t="shared" si="2"/>
        <v>1132141</v>
      </c>
      <c r="AN25" s="10">
        <f t="shared" si="3"/>
        <v>25.000027602599413</v>
      </c>
      <c r="AO25" s="7">
        <v>76600</v>
      </c>
      <c r="AP25" s="7">
        <v>19150</v>
      </c>
      <c r="AQ25" s="7">
        <f t="shared" si="17"/>
        <v>25</v>
      </c>
      <c r="AR25" s="7">
        <v>62500</v>
      </c>
      <c r="AS25" s="7">
        <v>16401</v>
      </c>
      <c r="AT25" s="7">
        <f t="shared" si="4"/>
        <v>26.2416</v>
      </c>
      <c r="AU25" s="7"/>
      <c r="AV25" s="7"/>
      <c r="AW25" s="7"/>
      <c r="AX25" s="7"/>
      <c r="AY25" s="7"/>
      <c r="AZ25" s="29"/>
      <c r="BA25" s="10">
        <f t="shared" si="5"/>
        <v>139100</v>
      </c>
      <c r="BB25" s="10">
        <f t="shared" si="6"/>
        <v>35551</v>
      </c>
      <c r="BC25" s="37">
        <f t="shared" si="7"/>
        <v>25.55787203450755</v>
      </c>
      <c r="BD25" s="34">
        <f t="shared" si="8"/>
        <v>5128159</v>
      </c>
      <c r="BE25" s="18">
        <f t="shared" si="9"/>
        <v>1282819</v>
      </c>
      <c r="BF25" s="13">
        <f t="shared" si="10"/>
        <v>25.01519551168363</v>
      </c>
    </row>
    <row r="26" spans="1:58" ht="21.75" customHeight="1">
      <c r="A26" s="6" t="s">
        <v>11</v>
      </c>
      <c r="B26" s="7"/>
      <c r="C26" s="7"/>
      <c r="D26" s="7"/>
      <c r="E26" s="7"/>
      <c r="F26" s="7"/>
      <c r="G26" s="7"/>
      <c r="H26" s="8"/>
      <c r="I26" s="8"/>
      <c r="J26" s="8"/>
      <c r="K26" s="9"/>
      <c r="L26" s="9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6"/>
      <c r="AK26" s="19"/>
      <c r="AL26" s="18">
        <f t="shared" si="1"/>
        <v>0</v>
      </c>
      <c r="AM26" s="18">
        <f t="shared" si="2"/>
        <v>0</v>
      </c>
      <c r="AN26" s="10"/>
      <c r="AO26" s="7">
        <v>76600</v>
      </c>
      <c r="AP26" s="7">
        <v>19150</v>
      </c>
      <c r="AQ26" s="7">
        <f t="shared" si="17"/>
        <v>25</v>
      </c>
      <c r="AR26" s="7">
        <v>62500</v>
      </c>
      <c r="AS26" s="7">
        <v>16400</v>
      </c>
      <c r="AT26" s="7">
        <f t="shared" si="4"/>
        <v>26.240000000000002</v>
      </c>
      <c r="AU26" s="7"/>
      <c r="AV26" s="7"/>
      <c r="AW26" s="7"/>
      <c r="AX26" s="7"/>
      <c r="AY26" s="7"/>
      <c r="AZ26" s="29"/>
      <c r="BA26" s="10">
        <f t="shared" si="5"/>
        <v>139100</v>
      </c>
      <c r="BB26" s="10">
        <f t="shared" si="6"/>
        <v>35550</v>
      </c>
      <c r="BC26" s="37">
        <f t="shared" si="7"/>
        <v>25.557153127246586</v>
      </c>
      <c r="BD26" s="34">
        <f t="shared" si="8"/>
        <v>139100</v>
      </c>
      <c r="BE26" s="18">
        <f t="shared" si="9"/>
        <v>35550</v>
      </c>
      <c r="BF26" s="13">
        <f t="shared" si="10"/>
        <v>25.557153127246586</v>
      </c>
    </row>
    <row r="27" spans="1:58" ht="21.75" customHeight="1">
      <c r="A27" s="6" t="s">
        <v>12</v>
      </c>
      <c r="B27" s="7"/>
      <c r="C27" s="7"/>
      <c r="D27" s="7"/>
      <c r="E27" s="7"/>
      <c r="F27" s="7"/>
      <c r="G27" s="7"/>
      <c r="H27" s="8"/>
      <c r="I27" s="8"/>
      <c r="J27" s="8"/>
      <c r="K27" s="9">
        <v>2545290</v>
      </c>
      <c r="L27" s="9">
        <v>636323</v>
      </c>
      <c r="M27" s="9">
        <f t="shared" si="16"/>
        <v>25.000019644126997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6707</v>
      </c>
      <c r="AA27" s="7">
        <v>0</v>
      </c>
      <c r="AB27" s="7">
        <f>AA27/Z27*100</f>
        <v>0</v>
      </c>
      <c r="AC27" s="7"/>
      <c r="AD27" s="7"/>
      <c r="AE27" s="7"/>
      <c r="AF27" s="7"/>
      <c r="AG27" s="7"/>
      <c r="AH27" s="7"/>
      <c r="AI27" s="7"/>
      <c r="AJ27" s="16"/>
      <c r="AK27" s="19"/>
      <c r="AL27" s="18">
        <f t="shared" si="1"/>
        <v>2551997</v>
      </c>
      <c r="AM27" s="18">
        <f t="shared" si="2"/>
        <v>636323</v>
      </c>
      <c r="AN27" s="10">
        <f t="shared" si="3"/>
        <v>24.934316145355968</v>
      </c>
      <c r="AO27" s="7">
        <v>76600</v>
      </c>
      <c r="AP27" s="7">
        <v>19150</v>
      </c>
      <c r="AQ27" s="7">
        <f t="shared" si="17"/>
        <v>25</v>
      </c>
      <c r="AR27" s="7">
        <v>62500</v>
      </c>
      <c r="AS27" s="7">
        <v>16400</v>
      </c>
      <c r="AT27" s="7">
        <f t="shared" si="4"/>
        <v>26.240000000000002</v>
      </c>
      <c r="AU27" s="7"/>
      <c r="AV27" s="7"/>
      <c r="AW27" s="7"/>
      <c r="AX27" s="7"/>
      <c r="AY27" s="7"/>
      <c r="AZ27" s="29"/>
      <c r="BA27" s="10">
        <f t="shared" si="5"/>
        <v>139100</v>
      </c>
      <c r="BB27" s="10">
        <f t="shared" si="6"/>
        <v>35550</v>
      </c>
      <c r="BC27" s="37">
        <f t="shared" si="7"/>
        <v>25.557153127246586</v>
      </c>
      <c r="BD27" s="34">
        <f t="shared" si="8"/>
        <v>2691097</v>
      </c>
      <c r="BE27" s="18">
        <f t="shared" si="9"/>
        <v>671873</v>
      </c>
      <c r="BF27" s="13">
        <f t="shared" si="10"/>
        <v>24.966509939998446</v>
      </c>
    </row>
    <row r="28" spans="1:58" ht="21.75" customHeight="1">
      <c r="A28" s="6" t="s">
        <v>13</v>
      </c>
      <c r="B28" s="7"/>
      <c r="C28" s="7"/>
      <c r="D28" s="7"/>
      <c r="E28" s="7"/>
      <c r="F28" s="7"/>
      <c r="G28" s="7"/>
      <c r="H28" s="8"/>
      <c r="I28" s="8"/>
      <c r="J28" s="8"/>
      <c r="K28" s="9">
        <v>1058944</v>
      </c>
      <c r="L28" s="9">
        <v>264737</v>
      </c>
      <c r="M28" s="9">
        <f t="shared" si="16"/>
        <v>25.00009443369999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5749</v>
      </c>
      <c r="AA28" s="7">
        <v>0</v>
      </c>
      <c r="AB28" s="7">
        <f>AA28/Z28*100</f>
        <v>0</v>
      </c>
      <c r="AC28" s="7"/>
      <c r="AD28" s="7"/>
      <c r="AE28" s="7"/>
      <c r="AF28" s="7"/>
      <c r="AG28" s="7"/>
      <c r="AH28" s="7"/>
      <c r="AI28" s="7"/>
      <c r="AJ28" s="16"/>
      <c r="AK28" s="19"/>
      <c r="AL28" s="18">
        <f t="shared" si="1"/>
        <v>1064693</v>
      </c>
      <c r="AM28" s="18">
        <f t="shared" si="2"/>
        <v>264737</v>
      </c>
      <c r="AN28" s="10">
        <f t="shared" si="3"/>
        <v>24.865101958968452</v>
      </c>
      <c r="AO28" s="7">
        <v>76600</v>
      </c>
      <c r="AP28" s="7">
        <v>19150</v>
      </c>
      <c r="AQ28" s="7">
        <f t="shared" si="17"/>
        <v>25</v>
      </c>
      <c r="AR28" s="7">
        <v>62500</v>
      </c>
      <c r="AS28" s="7">
        <v>16400</v>
      </c>
      <c r="AT28" s="7">
        <f t="shared" si="4"/>
        <v>26.240000000000002</v>
      </c>
      <c r="AU28" s="7"/>
      <c r="AV28" s="7"/>
      <c r="AW28" s="7"/>
      <c r="AX28" s="7"/>
      <c r="AY28" s="7"/>
      <c r="AZ28" s="29"/>
      <c r="BA28" s="10">
        <f t="shared" si="5"/>
        <v>139100</v>
      </c>
      <c r="BB28" s="10">
        <f t="shared" si="6"/>
        <v>35550</v>
      </c>
      <c r="BC28" s="37">
        <f t="shared" si="7"/>
        <v>25.557153127246586</v>
      </c>
      <c r="BD28" s="34">
        <f t="shared" si="8"/>
        <v>1203793</v>
      </c>
      <c r="BE28" s="18">
        <f t="shared" si="9"/>
        <v>300287</v>
      </c>
      <c r="BF28" s="13">
        <f t="shared" si="10"/>
        <v>24.945069459616395</v>
      </c>
    </row>
    <row r="29" spans="1:58" ht="21.75" customHeight="1">
      <c r="A29" s="6" t="s">
        <v>14</v>
      </c>
      <c r="B29" s="7">
        <v>197623</v>
      </c>
      <c r="C29" s="7">
        <v>49404</v>
      </c>
      <c r="D29" s="7">
        <f t="shared" si="11"/>
        <v>24.999114475541813</v>
      </c>
      <c r="E29" s="7">
        <v>86977</v>
      </c>
      <c r="F29" s="7">
        <v>21748</v>
      </c>
      <c r="G29" s="7">
        <f>F29/E29*100</f>
        <v>25.004311484645363</v>
      </c>
      <c r="H29" s="8">
        <f t="shared" si="13"/>
        <v>284600</v>
      </c>
      <c r="I29" s="8">
        <f t="shared" si="14"/>
        <v>71152</v>
      </c>
      <c r="J29" s="8">
        <f t="shared" si="15"/>
        <v>25.000702740688684</v>
      </c>
      <c r="K29" s="9">
        <v>1544554</v>
      </c>
      <c r="L29" s="9">
        <v>386138</v>
      </c>
      <c r="M29" s="9">
        <f t="shared" si="16"/>
        <v>24.99996762819558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6"/>
      <c r="AK29" s="19"/>
      <c r="AL29" s="18">
        <f t="shared" si="1"/>
        <v>1544554</v>
      </c>
      <c r="AM29" s="18">
        <f t="shared" si="2"/>
        <v>386138</v>
      </c>
      <c r="AN29" s="10">
        <f t="shared" si="3"/>
        <v>24.99996762819558</v>
      </c>
      <c r="AO29" s="7">
        <v>76600</v>
      </c>
      <c r="AP29" s="7">
        <v>19150</v>
      </c>
      <c r="AQ29" s="7">
        <f t="shared" si="17"/>
        <v>25</v>
      </c>
      <c r="AR29" s="7">
        <v>62500</v>
      </c>
      <c r="AS29" s="7">
        <v>16400</v>
      </c>
      <c r="AT29" s="7">
        <f t="shared" si="4"/>
        <v>26.240000000000002</v>
      </c>
      <c r="AU29" s="7"/>
      <c r="AV29" s="7"/>
      <c r="AW29" s="7"/>
      <c r="AX29" s="7"/>
      <c r="AY29" s="7"/>
      <c r="AZ29" s="29"/>
      <c r="BA29" s="10">
        <f t="shared" si="5"/>
        <v>139100</v>
      </c>
      <c r="BB29" s="10">
        <f t="shared" si="6"/>
        <v>35550</v>
      </c>
      <c r="BC29" s="37">
        <f t="shared" si="7"/>
        <v>25.557153127246586</v>
      </c>
      <c r="BD29" s="34">
        <f t="shared" si="8"/>
        <v>1968254</v>
      </c>
      <c r="BE29" s="18">
        <f t="shared" si="9"/>
        <v>492840</v>
      </c>
      <c r="BF29" s="13">
        <f t="shared" si="10"/>
        <v>25.039451209041108</v>
      </c>
    </row>
    <row r="30" spans="1:58" ht="21.75" customHeight="1">
      <c r="A30" s="11" t="s">
        <v>28</v>
      </c>
      <c r="B30" s="10">
        <f>SUM(B16:B29)</f>
        <v>5866600</v>
      </c>
      <c r="C30" s="10">
        <f>SUM(C16:C29)</f>
        <v>1466649</v>
      </c>
      <c r="D30" s="8">
        <f t="shared" si="11"/>
        <v>24.999982954351754</v>
      </c>
      <c r="E30" s="10">
        <f>SUM(E16:E29)</f>
        <v>2582000</v>
      </c>
      <c r="F30" s="10">
        <f>SUM(F16:F29)</f>
        <v>647000</v>
      </c>
      <c r="G30" s="8">
        <f>F30/E30*100</f>
        <v>25.058094500387295</v>
      </c>
      <c r="H30" s="8">
        <f t="shared" si="13"/>
        <v>8448600</v>
      </c>
      <c r="I30" s="10">
        <f>SUM(I16:I29)</f>
        <v>2113649</v>
      </c>
      <c r="J30" s="8">
        <f t="shared" si="15"/>
        <v>25.017742584570225</v>
      </c>
      <c r="K30" s="10">
        <f>SUM(K16:K29)</f>
        <v>39701645</v>
      </c>
      <c r="L30" s="10">
        <f>SUM(L16:L29)</f>
        <v>10260411</v>
      </c>
      <c r="M30" s="10">
        <f t="shared" si="16"/>
        <v>25.843793122426035</v>
      </c>
      <c r="N30" s="10">
        <f>SUM(N16:N29)</f>
        <v>0</v>
      </c>
      <c r="O30" s="10"/>
      <c r="P30" s="10"/>
      <c r="Q30" s="10">
        <f>SUM(Q16:Q29)</f>
        <v>0</v>
      </c>
      <c r="R30" s="10"/>
      <c r="S30" s="10"/>
      <c r="T30" s="10"/>
      <c r="U30" s="10"/>
      <c r="V30" s="10"/>
      <c r="W30" s="10">
        <f>SUM(W16:W29)</f>
        <v>1516600</v>
      </c>
      <c r="X30" s="10">
        <f>SUM(X16:X29)</f>
        <v>0</v>
      </c>
      <c r="Y30" s="8">
        <f>X30/W30*100</f>
        <v>0</v>
      </c>
      <c r="Z30" s="10">
        <f>SUM(Z16:Z29)</f>
        <v>257752</v>
      </c>
      <c r="AA30" s="10">
        <f>SUM(AA16:AA29)</f>
        <v>0</v>
      </c>
      <c r="AB30" s="8">
        <f>AA30/Z30*100</f>
        <v>0</v>
      </c>
      <c r="AC30" s="10">
        <f>SUM(AC16:AC29)</f>
        <v>170000</v>
      </c>
      <c r="AD30" s="10">
        <f>SUM(AD16:AD29)</f>
        <v>170000</v>
      </c>
      <c r="AE30" s="10">
        <f>AD30/AC30*100</f>
        <v>100</v>
      </c>
      <c r="AF30" s="10">
        <f>SUM(AF16:AF29)</f>
        <v>309000</v>
      </c>
      <c r="AG30" s="10">
        <f>SUM(AG16:AG29)</f>
        <v>0</v>
      </c>
      <c r="AH30" s="10">
        <f>SUM(AH16:AH29)</f>
        <v>0</v>
      </c>
      <c r="AI30" s="17">
        <f>SUM(AI16:AI29)</f>
        <v>44840019.06</v>
      </c>
      <c r="AJ30" s="17">
        <f>SUM(AJ16:AJ29)</f>
        <v>30000000</v>
      </c>
      <c r="AK30" s="13">
        <f>AJ30/AI30*100</f>
        <v>66.90452107046896</v>
      </c>
      <c r="AL30" s="18">
        <f t="shared" si="1"/>
        <v>86795016.06</v>
      </c>
      <c r="AM30" s="18">
        <f t="shared" si="2"/>
        <v>40430411</v>
      </c>
      <c r="AN30" s="10">
        <f t="shared" si="3"/>
        <v>46.581489162985015</v>
      </c>
      <c r="AO30" s="10">
        <f>SUM(AO16:AO29)</f>
        <v>1220400</v>
      </c>
      <c r="AP30" s="10">
        <f>SUM(AP16:AP29)</f>
        <v>305100</v>
      </c>
      <c r="AQ30" s="8">
        <f t="shared" si="17"/>
        <v>25</v>
      </c>
      <c r="AR30" s="10">
        <f>SUM(AR16:AR29)</f>
        <v>900000</v>
      </c>
      <c r="AS30" s="10">
        <f>SUM(AS16:AS29)</f>
        <v>225000</v>
      </c>
      <c r="AT30" s="8">
        <f t="shared" si="4"/>
        <v>25</v>
      </c>
      <c r="AU30" s="10">
        <f>SUM(AU16:AU29)</f>
        <v>0</v>
      </c>
      <c r="AV30" s="10"/>
      <c r="AW30" s="10"/>
      <c r="AX30" s="10">
        <f>SUM(AX16:AX29)</f>
        <v>0</v>
      </c>
      <c r="AY30" s="10"/>
      <c r="AZ30" s="30"/>
      <c r="BA30" s="10">
        <f>SUM(BA16:BA29)</f>
        <v>2120400</v>
      </c>
      <c r="BB30" s="10">
        <f t="shared" si="6"/>
        <v>530100</v>
      </c>
      <c r="BC30" s="37">
        <f t="shared" si="7"/>
        <v>25</v>
      </c>
      <c r="BD30" s="34">
        <f t="shared" si="8"/>
        <v>97364016.06</v>
      </c>
      <c r="BE30" s="18">
        <f t="shared" si="9"/>
        <v>43074160</v>
      </c>
      <c r="BF30" s="13">
        <f t="shared" si="10"/>
        <v>44.240327939488246</v>
      </c>
    </row>
    <row r="31" spans="1:58" ht="21.75" customHeight="1">
      <c r="A31" s="15" t="s">
        <v>32</v>
      </c>
      <c r="B31" s="12"/>
      <c r="C31" s="12"/>
      <c r="D31" s="12"/>
      <c r="E31" s="12"/>
      <c r="F31" s="12"/>
      <c r="G31" s="12"/>
      <c r="H31" s="8"/>
      <c r="I31" s="12"/>
      <c r="J31" s="12"/>
      <c r="K31" s="12"/>
      <c r="L31" s="12"/>
      <c r="M31" s="12"/>
      <c r="N31" s="13">
        <v>150000</v>
      </c>
      <c r="O31" s="13">
        <v>0</v>
      </c>
      <c r="P31" s="13">
        <f>O31/N31*100</f>
        <v>0</v>
      </c>
      <c r="Q31" s="13">
        <f>286800-11500</f>
        <v>275300</v>
      </c>
      <c r="R31" s="13">
        <v>0</v>
      </c>
      <c r="S31" s="13">
        <f>R31/Q31*100</f>
        <v>0</v>
      </c>
      <c r="T31" s="13">
        <v>100000</v>
      </c>
      <c r="U31" s="13">
        <v>0</v>
      </c>
      <c r="V31" s="13">
        <f>U31/T31*100</f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7"/>
      <c r="AJ31" s="17"/>
      <c r="AK31" s="13"/>
      <c r="AL31" s="18">
        <f>K31+N31+Q31+T31+W31+Z31+AC31+AF31+AK31</f>
        <v>525300</v>
      </c>
      <c r="AM31" s="18">
        <f t="shared" si="2"/>
        <v>0</v>
      </c>
      <c r="AN31" s="10">
        <f t="shared" si="3"/>
        <v>0</v>
      </c>
      <c r="AO31" s="12"/>
      <c r="AP31" s="12"/>
      <c r="AQ31" s="12"/>
      <c r="AR31" s="12"/>
      <c r="AS31" s="12"/>
      <c r="AT31" s="12"/>
      <c r="AU31" s="13">
        <v>435200</v>
      </c>
      <c r="AV31" s="13">
        <v>0</v>
      </c>
      <c r="AW31" s="13">
        <f>AV31/AU31*100</f>
        <v>0</v>
      </c>
      <c r="AX31" s="13">
        <v>2979900</v>
      </c>
      <c r="AY31" s="13">
        <v>0</v>
      </c>
      <c r="AZ31" s="31">
        <f>AY31/AX31*100</f>
        <v>0</v>
      </c>
      <c r="BA31" s="10">
        <f>AO31+AR31+AU31+AX31</f>
        <v>3415100</v>
      </c>
      <c r="BB31" s="10">
        <f t="shared" si="6"/>
        <v>0</v>
      </c>
      <c r="BC31" s="37">
        <f t="shared" si="7"/>
        <v>0</v>
      </c>
      <c r="BD31" s="34">
        <f t="shared" si="8"/>
        <v>3940400</v>
      </c>
      <c r="BE31" s="18">
        <f t="shared" si="9"/>
        <v>0</v>
      </c>
      <c r="BF31" s="13">
        <f t="shared" si="10"/>
        <v>0</v>
      </c>
    </row>
    <row r="32" spans="1:58" ht="21.75" customHeight="1">
      <c r="A32" s="14" t="s">
        <v>15</v>
      </c>
      <c r="B32" s="10">
        <f>B30+B31</f>
        <v>5866600</v>
      </c>
      <c r="C32" s="10">
        <f>C30+C31</f>
        <v>1466649</v>
      </c>
      <c r="D32" s="10">
        <f>C32/B32*100</f>
        <v>24.999982954351754</v>
      </c>
      <c r="E32" s="10">
        <f>E30+E31</f>
        <v>2582000</v>
      </c>
      <c r="F32" s="10">
        <f>F30+F31</f>
        <v>647000</v>
      </c>
      <c r="G32" s="10">
        <f>F32/E32*100</f>
        <v>25.058094500387295</v>
      </c>
      <c r="H32" s="8">
        <f t="shared" si="13"/>
        <v>8448600</v>
      </c>
      <c r="I32" s="10">
        <f>I30+I31</f>
        <v>2113649</v>
      </c>
      <c r="J32" s="10">
        <f>I32/H32*100</f>
        <v>25.017742584570225</v>
      </c>
      <c r="K32" s="10">
        <f>K30+K31</f>
        <v>39701645</v>
      </c>
      <c r="L32" s="10">
        <f>L30+L31</f>
        <v>10260411</v>
      </c>
      <c r="M32" s="10">
        <f t="shared" si="16"/>
        <v>25.843793122426035</v>
      </c>
      <c r="N32" s="10">
        <f>N30+N31</f>
        <v>150000</v>
      </c>
      <c r="O32" s="10">
        <f>O30+O31</f>
        <v>0</v>
      </c>
      <c r="P32" s="13">
        <f>O32/N32*100</f>
        <v>0</v>
      </c>
      <c r="Q32" s="10">
        <f>Q30+Q31</f>
        <v>275300</v>
      </c>
      <c r="R32" s="10">
        <v>0</v>
      </c>
      <c r="S32" s="13">
        <f>R32/Q32*100</f>
        <v>0</v>
      </c>
      <c r="T32" s="10">
        <f>T30+T31</f>
        <v>100000</v>
      </c>
      <c r="U32" s="10">
        <v>0</v>
      </c>
      <c r="V32" s="13">
        <f>U32/T32*100</f>
        <v>0</v>
      </c>
      <c r="W32" s="10">
        <f>W30+W31</f>
        <v>1516600</v>
      </c>
      <c r="X32" s="10">
        <f>X30+X31</f>
        <v>0</v>
      </c>
      <c r="Y32" s="8">
        <f>X32/W32*100</f>
        <v>0</v>
      </c>
      <c r="Z32" s="10">
        <f>Z30+Z31</f>
        <v>257752</v>
      </c>
      <c r="AA32" s="10">
        <f>AA30+AA31</f>
        <v>0</v>
      </c>
      <c r="AB32" s="8">
        <f>AA32/Z32*100</f>
        <v>0</v>
      </c>
      <c r="AC32" s="10">
        <f>AC30+AC31</f>
        <v>170000</v>
      </c>
      <c r="AD32" s="10">
        <f>AD30+AD31</f>
        <v>170000</v>
      </c>
      <c r="AE32" s="10">
        <f>AD32/AC32*100</f>
        <v>100</v>
      </c>
      <c r="AF32" s="10">
        <f aca="true" t="shared" si="18" ref="AF32:AM32">AF30+AF31</f>
        <v>309000</v>
      </c>
      <c r="AG32" s="10">
        <f t="shared" si="18"/>
        <v>0</v>
      </c>
      <c r="AH32" s="10">
        <f t="shared" si="18"/>
        <v>0</v>
      </c>
      <c r="AI32" s="17">
        <f t="shared" si="18"/>
        <v>44840019.06</v>
      </c>
      <c r="AJ32" s="17">
        <f t="shared" si="18"/>
        <v>30000000</v>
      </c>
      <c r="AK32" s="13">
        <f t="shared" si="18"/>
        <v>66.90452107046896</v>
      </c>
      <c r="AL32" s="18">
        <f t="shared" si="18"/>
        <v>87320316.06</v>
      </c>
      <c r="AM32" s="18">
        <f t="shared" si="18"/>
        <v>40430411</v>
      </c>
      <c r="AN32" s="10">
        <f t="shared" si="3"/>
        <v>46.301265071257006</v>
      </c>
      <c r="AO32" s="10">
        <f>AO30+AO31</f>
        <v>1220400</v>
      </c>
      <c r="AP32" s="10">
        <f>AP30+AP31</f>
        <v>305100</v>
      </c>
      <c r="AQ32" s="8">
        <f t="shared" si="17"/>
        <v>25</v>
      </c>
      <c r="AR32" s="10">
        <f>AR30+AR31</f>
        <v>900000</v>
      </c>
      <c r="AS32" s="10">
        <f>AS30+AS31</f>
        <v>225000</v>
      </c>
      <c r="AT32" s="8">
        <f t="shared" si="4"/>
        <v>25</v>
      </c>
      <c r="AU32" s="10">
        <f>AU30+AU31</f>
        <v>435200</v>
      </c>
      <c r="AV32" s="10">
        <v>0</v>
      </c>
      <c r="AW32" s="13">
        <f>AV32/AU32*100</f>
        <v>0</v>
      </c>
      <c r="AX32" s="10">
        <f>AX30+AX31</f>
        <v>2979900</v>
      </c>
      <c r="AY32" s="10">
        <v>0</v>
      </c>
      <c r="AZ32" s="31">
        <f>AY32/AX32*100</f>
        <v>0</v>
      </c>
      <c r="BA32" s="10">
        <f>BA30+BA31</f>
        <v>5535500</v>
      </c>
      <c r="BB32" s="10">
        <f t="shared" si="6"/>
        <v>530100</v>
      </c>
      <c r="BC32" s="37">
        <f t="shared" si="7"/>
        <v>9.576370698220577</v>
      </c>
      <c r="BD32" s="34">
        <f t="shared" si="8"/>
        <v>101304416.06</v>
      </c>
      <c r="BE32" s="18">
        <f t="shared" si="9"/>
        <v>43074160</v>
      </c>
      <c r="BF32" s="13">
        <f t="shared" si="10"/>
        <v>42.51952844236156</v>
      </c>
    </row>
  </sheetData>
  <sheetProtection/>
  <mergeCells count="21">
    <mergeCell ref="BA13:BC13"/>
    <mergeCell ref="AC13:AE13"/>
    <mergeCell ref="AF13:AH13"/>
    <mergeCell ref="B13:D13"/>
    <mergeCell ref="E13:G13"/>
    <mergeCell ref="AI13:AK13"/>
    <mergeCell ref="Q13:S13"/>
    <mergeCell ref="A13:A14"/>
    <mergeCell ref="Z13:AB13"/>
    <mergeCell ref="B10:U10"/>
    <mergeCell ref="AL13:AN13"/>
    <mergeCell ref="H13:J13"/>
    <mergeCell ref="K13:M13"/>
    <mergeCell ref="T13:V13"/>
    <mergeCell ref="W13:Y13"/>
    <mergeCell ref="N13:P13"/>
    <mergeCell ref="BD13:BF13"/>
    <mergeCell ref="AO13:AQ13"/>
    <mergeCell ref="AR13:AT13"/>
    <mergeCell ref="AU13:AW13"/>
    <mergeCell ref="AX13:AZ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landscape" paperSize="9" scale="46" r:id="rId1"/>
  <colBreaks count="1" manualBreakCount="1">
    <brk id="4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2014-06-04T08:53:12Z</cp:lastPrinted>
  <dcterms:created xsi:type="dcterms:W3CDTF">1996-10-08T23:32:33Z</dcterms:created>
  <dcterms:modified xsi:type="dcterms:W3CDTF">2014-08-04T06:57:38Z</dcterms:modified>
  <cp:category/>
  <cp:version/>
  <cp:contentType/>
  <cp:contentStatus/>
</cp:coreProperties>
</file>