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'Лист1'!$A$1:$J$160</definedName>
  </definedNames>
  <calcPr fullCalcOnLoad="1"/>
</workbook>
</file>

<file path=xl/sharedStrings.xml><?xml version="1.0" encoding="utf-8"?>
<sst xmlns="http://schemas.openxmlformats.org/spreadsheetml/2006/main" count="597" uniqueCount="147">
  <si>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</si>
  <si>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</si>
  <si>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</si>
  <si>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</si>
  <si>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</si>
  <si>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Гла-ва</t>
  </si>
  <si>
    <t>Раз-дел</t>
  </si>
  <si>
    <t>Под-раз-дел</t>
  </si>
  <si>
    <t>Вид рас-хо-дов</t>
  </si>
  <si>
    <t>1</t>
  </si>
  <si>
    <t>4</t>
  </si>
  <si>
    <t>5</t>
  </si>
  <si>
    <t>6</t>
  </si>
  <si>
    <t>7</t>
  </si>
  <si>
    <t>Целевые программы Мезенского муниципального района</t>
  </si>
  <si>
    <t>795 00 00</t>
  </si>
  <si>
    <t>Социальная политика</t>
  </si>
  <si>
    <t>10</t>
  </si>
  <si>
    <t>Социальное обеспечение населения</t>
  </si>
  <si>
    <t>03</t>
  </si>
  <si>
    <t>Субсидии на осуществление мероприятий по обеспечению жильем граждан РФ, проживающих в сельской местности</t>
  </si>
  <si>
    <t>099</t>
  </si>
  <si>
    <t>2</t>
  </si>
  <si>
    <t>04</t>
  </si>
  <si>
    <t>12</t>
  </si>
  <si>
    <t>Бюджетные инвестиции</t>
  </si>
  <si>
    <t>003</t>
  </si>
  <si>
    <t>Жилищно-коммунальное хозяйство</t>
  </si>
  <si>
    <t>05</t>
  </si>
  <si>
    <t>01</t>
  </si>
  <si>
    <t>3</t>
  </si>
  <si>
    <t>017</t>
  </si>
  <si>
    <t>Образование</t>
  </si>
  <si>
    <t>07</t>
  </si>
  <si>
    <t>015</t>
  </si>
  <si>
    <t>Молодежная политика и оздоровление детей</t>
  </si>
  <si>
    <t>Проведение мероприятий для детей и молодежи</t>
  </si>
  <si>
    <t xml:space="preserve">015 </t>
  </si>
  <si>
    <t>447</t>
  </si>
  <si>
    <t>Национальная безопасность и правоохранительная деятельность</t>
  </si>
  <si>
    <t>02</t>
  </si>
  <si>
    <t>Выполнение функций органами местного самоуправления</t>
  </si>
  <si>
    <t>500</t>
  </si>
  <si>
    <t>8</t>
  </si>
  <si>
    <t xml:space="preserve">Социальная политика </t>
  </si>
  <si>
    <t>Социальные выплаты</t>
  </si>
  <si>
    <t xml:space="preserve">03 </t>
  </si>
  <si>
    <t>005</t>
  </si>
  <si>
    <t>9</t>
  </si>
  <si>
    <t>Охрана семьи и детства</t>
  </si>
  <si>
    <t>Итого</t>
  </si>
  <si>
    <t>Обеспечение пожарной безопасности</t>
  </si>
  <si>
    <t>13</t>
  </si>
  <si>
    <t>Общегосударственные вопросы</t>
  </si>
  <si>
    <t>Другие общегосударственные вопросы</t>
  </si>
  <si>
    <t>Общее образование</t>
  </si>
  <si>
    <t>Коммунальное хозяйство</t>
  </si>
  <si>
    <t>795 02 00</t>
  </si>
  <si>
    <t>795 03 00</t>
  </si>
  <si>
    <t>Управление образования администрации МО "Мезенский муниципальный район"</t>
  </si>
  <si>
    <t>795 04 00</t>
  </si>
  <si>
    <t>795 05 00</t>
  </si>
  <si>
    <t>Подпрограмма "Социальное строительство"</t>
  </si>
  <si>
    <t>795 05 03</t>
  </si>
  <si>
    <t>795 06 00</t>
  </si>
  <si>
    <t>795 07 00</t>
  </si>
  <si>
    <t>Долгосрочная целевая программа «Пожарная безопасность в населенных пунктах муниципального образования «Мезенский район» на 2011-2013 годы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</si>
  <si>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</si>
  <si>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</si>
  <si>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</si>
  <si>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</si>
  <si>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</si>
  <si>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</si>
  <si>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09</t>
  </si>
  <si>
    <t>Другие вопросы в области образования</t>
  </si>
  <si>
    <t>795 01 00</t>
  </si>
  <si>
    <t>Муниципальная целевая программа "Развитие общественного пассажирского транспорта на 2012 - 2016 годы"</t>
  </si>
  <si>
    <t>Финансовый отдел администрации МО "Мезенский муниципальный район"</t>
  </si>
  <si>
    <t>Национальная экономика</t>
  </si>
  <si>
    <t>08</t>
  </si>
  <si>
    <t>Транспорт</t>
  </si>
  <si>
    <t>703</t>
  </si>
  <si>
    <t>Субсидии бюджетным учреждениям на иные цели</t>
  </si>
  <si>
    <t>Подпрограмма "Градостроительное планирование"</t>
  </si>
  <si>
    <t>795 05 01</t>
  </si>
  <si>
    <t>Другие вопросы в области национальной экономики</t>
  </si>
  <si>
    <t>795 10 00</t>
  </si>
  <si>
    <t>Культура и кинематография</t>
  </si>
  <si>
    <t>Культура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</si>
  <si>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</si>
  <si>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006</t>
  </si>
  <si>
    <t>Субсидии юридическим лицам</t>
  </si>
  <si>
    <t>795 16 00</t>
  </si>
  <si>
    <t>Районная целевая программа "Наследие Кузина на 2012-2014 годы"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</si>
  <si>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</si>
  <si>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</si>
  <si>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5.1</t>
  </si>
  <si>
    <t>5.2</t>
  </si>
  <si>
    <t>14</t>
  </si>
  <si>
    <t>15</t>
  </si>
  <si>
    <t>16</t>
  </si>
  <si>
    <t>028</t>
  </si>
  <si>
    <t>Мероприятия в сфере образования</t>
  </si>
  <si>
    <t>022</t>
  </si>
  <si>
    <t>Целевая программа Мезенского района Архангельской области "Строительство и приобретение жилья в сельской местности на 2012-2014 годы"</t>
  </si>
  <si>
    <t>Социально-экономическая целевая 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</si>
  <si>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программа "Обеспечение безопасности образовательных учреждений района и создания условий для сохранения здоровья учащихся Мезенского района на 2011-2013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</si>
  <si>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2009-2014 годы"</t>
  </si>
  <si>
    <t>Социально-экономическая целевая программа Мезенского  района "Молодежь Мезени на 2012 - 2014 годы"</t>
  </si>
  <si>
    <t>Долгосрочная целевая программа "Развитие сферы культуры муниципального образования "Мезенский район" на 2012-2014 годы"</t>
  </si>
  <si>
    <t>Целевая программа "Развитие малого и среднего предпринимательства на территории МО "Мезенский муниципальный район" на 2013-2015 годы"</t>
  </si>
  <si>
    <t>Целевая программа "Развитие туризма МО "Мезенский район" на 2013-2015 годы"</t>
  </si>
  <si>
    <t>Дошкольное образование</t>
  </si>
  <si>
    <t xml:space="preserve">Бюджетные инвестиции </t>
  </si>
  <si>
    <t xml:space="preserve">Иные субсидии </t>
  </si>
  <si>
    <t>018</t>
  </si>
  <si>
    <t>Отдел по делам молодежи, культуре и искусству администрации МО "Мезенский муниципальный район"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</si>
  <si>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</si>
  <si>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795 19 00</t>
  </si>
  <si>
    <t>17</t>
  </si>
  <si>
    <t>Долгосрочная целевая программа "Развитие строительства и капитальный ремонт объектов на территории Мезенского муниципального района на 2013-2015 годы"</t>
  </si>
  <si>
    <t>010</t>
  </si>
  <si>
    <t>Фонд софинансирования</t>
  </si>
  <si>
    <t>Подпрограмма "Жилищное строительство"</t>
  </si>
  <si>
    <t>795 05 02</t>
  </si>
  <si>
    <t xml:space="preserve">Дошкольное образование </t>
  </si>
  <si>
    <t>796 16 00</t>
  </si>
  <si>
    <t>797 16 00</t>
  </si>
  <si>
    <t>798 16 00</t>
  </si>
  <si>
    <t>796 05 02</t>
  </si>
  <si>
    <t>797 05 02</t>
  </si>
  <si>
    <t>795 03 01</t>
  </si>
  <si>
    <t>796 03 01</t>
  </si>
  <si>
    <t>797 03 01</t>
  </si>
  <si>
    <t>798 03 01</t>
  </si>
  <si>
    <t>799 03 02</t>
  </si>
  <si>
    <t>Мероприятия по улучшению жилищных условий граждан, проживающих в сельской местности</t>
  </si>
  <si>
    <t>Мероприятия по обеспечению жильем молодых семей и молодых специалистов, проживающих в сельской местности</t>
  </si>
  <si>
    <t>3.1</t>
  </si>
  <si>
    <t>3.2</t>
  </si>
  <si>
    <t>Приложение № 6</t>
  </si>
  <si>
    <t>рублей</t>
  </si>
  <si>
    <t>Исполнено</t>
  </si>
  <si>
    <t>% выполнения плана</t>
  </si>
  <si>
    <t>Отчет об исполнении бюджета муниципального района за 2013 год на реализацию целевых программ        Мезенского муниципального района</t>
  </si>
  <si>
    <t xml:space="preserve"> от 10 апреля 2013 г №34 </t>
  </si>
  <si>
    <t>Утверждено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</si>
</sst>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0_ ;[Red]\-0\ "/>
  </numFmts>
  <fonts count="50">
    <font>
      <sz val="10"/>
      <name val="Arial Cyr"/>
      <family val="0"/>
    </font>
    <font>
      <sz val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 quotePrefix="1">
      <alignment horizontal="left" vertical="center" wrapText="1"/>
    </xf>
    <xf numFmtId="0" fontId="8" fillId="0" borderId="26" xfId="0" applyFont="1" applyFill="1" applyBorder="1" applyAlignment="1" quotePrefix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quotePrefix="1">
      <alignment horizontal="left" vertical="center" wrapText="1"/>
    </xf>
    <xf numFmtId="0" fontId="6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6" fillId="0" borderId="29" xfId="0" applyFont="1" applyFill="1" applyBorder="1" applyAlignment="1" quotePrefix="1">
      <alignment horizontal="left" wrapText="1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0" fontId="0" fillId="0" borderId="2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wrapText="1"/>
    </xf>
    <xf numFmtId="168" fontId="9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9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13" fillId="0" borderId="15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center" vertical="center"/>
    </xf>
    <xf numFmtId="168" fontId="13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72" fontId="13" fillId="0" borderId="24" xfId="0" applyNumberFormat="1" applyFont="1" applyFill="1" applyBorder="1" applyAlignment="1">
      <alignment horizontal="right" vertical="center"/>
    </xf>
    <xf numFmtId="172" fontId="9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 horizontal="right" vertical="center"/>
    </xf>
    <xf numFmtId="172" fontId="9" fillId="0" borderId="24" xfId="0" applyNumberFormat="1" applyFont="1" applyFill="1" applyBorder="1" applyAlignment="1">
      <alignment horizontal="right" vertical="center"/>
    </xf>
    <xf numFmtId="172" fontId="13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view="pageBreakPreview" zoomScaleNormal="95" zoomScaleSheetLayoutView="100" zoomScalePageLayoutView="0" workbookViewId="0" topLeftCell="A1">
      <selection activeCell="J1" sqref="J1"/>
    </sheetView>
  </sheetViews>
  <sheetFormatPr defaultColWidth="9.00390625" defaultRowHeight="12.75"/>
  <cols>
    <col min="1" max="1" width="4.125" style="1" customWidth="1"/>
    <col min="2" max="2" width="51.125" style="2" customWidth="1"/>
    <col min="3" max="3" width="11.375" style="2" customWidth="1"/>
    <col min="4" max="4" width="4.625" style="2" customWidth="1"/>
    <col min="5" max="5" width="4.25390625" style="3" customWidth="1"/>
    <col min="6" max="6" width="4.625" style="3" customWidth="1"/>
    <col min="7" max="7" width="4.75390625" style="3" customWidth="1"/>
    <col min="8" max="8" width="16.00390625" style="2" customWidth="1"/>
    <col min="9" max="9" width="16.375" style="2" customWidth="1"/>
    <col min="10" max="10" width="16.00390625" style="2" customWidth="1"/>
    <col min="11" max="16384" width="9.125" style="2" customWidth="1"/>
  </cols>
  <sheetData>
    <row r="1" spans="8:10" ht="12.75">
      <c r="H1" s="53"/>
      <c r="J1" s="53" t="s">
        <v>140</v>
      </c>
    </row>
    <row r="2" spans="8:10" ht="12.75">
      <c r="H2" s="54"/>
      <c r="J2" s="54" t="s">
        <v>0</v>
      </c>
    </row>
    <row r="3" spans="8:10" ht="12.75">
      <c r="H3" s="53"/>
      <c r="J3" s="53" t="s">
        <v>1</v>
      </c>
    </row>
    <row r="4" spans="8:10" ht="12.75">
      <c r="H4" s="53"/>
      <c r="J4" s="53" t="s">
        <v>145</v>
      </c>
    </row>
    <row r="5" spans="8:10" ht="12.75">
      <c r="H5" s="53"/>
      <c r="J5" s="53"/>
    </row>
    <row r="6" spans="1:10" ht="36" customHeight="1">
      <c r="A6" s="100" t="s">
        <v>144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2:10" ht="12.75">
      <c r="B7" s="99"/>
      <c r="C7" s="99"/>
      <c r="D7" s="99"/>
      <c r="E7" s="99"/>
      <c r="F7" s="99"/>
      <c r="G7" s="99"/>
      <c r="J7" s="90" t="s">
        <v>141</v>
      </c>
    </row>
    <row r="8" spans="1:10" ht="51">
      <c r="A8" s="4" t="s">
        <v>2</v>
      </c>
      <c r="B8" s="5" t="s">
        <v>3</v>
      </c>
      <c r="C8" s="6" t="s">
        <v>4</v>
      </c>
      <c r="D8" s="7" t="s">
        <v>5</v>
      </c>
      <c r="E8" s="7" t="s">
        <v>6</v>
      </c>
      <c r="F8" s="7" t="s">
        <v>7</v>
      </c>
      <c r="G8" s="8" t="s">
        <v>8</v>
      </c>
      <c r="H8" s="9" t="s">
        <v>146</v>
      </c>
      <c r="I8" s="91" t="s">
        <v>142</v>
      </c>
      <c r="J8" s="92" t="s">
        <v>143</v>
      </c>
    </row>
    <row r="9" spans="1:10" s="16" customFormat="1" ht="12.75">
      <c r="A9" s="10" t="s">
        <v>9</v>
      </c>
      <c r="B9" s="11">
        <v>2</v>
      </c>
      <c r="C9" s="12">
        <v>3</v>
      </c>
      <c r="D9" s="13" t="s">
        <v>10</v>
      </c>
      <c r="E9" s="13" t="s">
        <v>11</v>
      </c>
      <c r="F9" s="13" t="s">
        <v>12</v>
      </c>
      <c r="G9" s="14" t="s">
        <v>13</v>
      </c>
      <c r="H9" s="15">
        <v>8</v>
      </c>
      <c r="I9" s="15">
        <v>9</v>
      </c>
      <c r="J9" s="15">
        <v>10</v>
      </c>
    </row>
    <row r="10" spans="1:10" ht="12.75">
      <c r="A10" s="17"/>
      <c r="B10" s="18"/>
      <c r="C10" s="19"/>
      <c r="D10" s="20"/>
      <c r="E10" s="20"/>
      <c r="F10" s="20"/>
      <c r="G10" s="21"/>
      <c r="H10" s="22"/>
      <c r="I10" s="22"/>
      <c r="J10" s="22"/>
    </row>
    <row r="11" spans="1:10" ht="31.5">
      <c r="A11" s="23"/>
      <c r="B11" s="24" t="s">
        <v>14</v>
      </c>
      <c r="C11" s="25" t="s">
        <v>15</v>
      </c>
      <c r="D11" s="26"/>
      <c r="E11" s="26"/>
      <c r="F11" s="26"/>
      <c r="G11" s="27"/>
      <c r="H11" s="77">
        <f>+H20+H28+H40+H49+H76+H86+H92+H112+H118+H124+H141+H13+H99+H131+H154+H147</f>
        <v>38281653.14000001</v>
      </c>
      <c r="I11" s="77">
        <f>+I20+I28+I40+I49+I76+I86+I92+I112+I118+I124+I141+I13+I99+I131+I154+I147</f>
        <v>28851090.11</v>
      </c>
      <c r="J11" s="93">
        <f>I11/H11*100</f>
        <v>75.36531926792333</v>
      </c>
    </row>
    <row r="12" spans="1:10" ht="12.75">
      <c r="A12" s="23"/>
      <c r="B12" s="28"/>
      <c r="C12" s="29"/>
      <c r="D12" s="30"/>
      <c r="E12" s="30"/>
      <c r="F12" s="30"/>
      <c r="G12" s="31"/>
      <c r="H12" s="71"/>
      <c r="I12" s="71"/>
      <c r="J12" s="94"/>
    </row>
    <row r="13" spans="1:10" ht="34.5" customHeight="1">
      <c r="A13" s="66" t="s">
        <v>9</v>
      </c>
      <c r="B13" s="67" t="s">
        <v>76</v>
      </c>
      <c r="C13" s="58" t="s">
        <v>75</v>
      </c>
      <c r="D13" s="26"/>
      <c r="E13" s="26"/>
      <c r="F13" s="26"/>
      <c r="G13" s="27"/>
      <c r="H13" s="71">
        <f aca="true" t="shared" si="0" ref="H13:I15">+H14</f>
        <v>4695325.94</v>
      </c>
      <c r="I13" s="71">
        <f t="shared" si="0"/>
        <v>4695325.94</v>
      </c>
      <c r="J13" s="94">
        <f aca="true" t="shared" si="1" ref="J13:J18">I13/H13*100</f>
        <v>100</v>
      </c>
    </row>
    <row r="14" spans="1:10" ht="25.5">
      <c r="A14" s="23"/>
      <c r="B14" s="33" t="s">
        <v>77</v>
      </c>
      <c r="C14" s="61" t="s">
        <v>75</v>
      </c>
      <c r="D14" s="30" t="s">
        <v>101</v>
      </c>
      <c r="E14" s="30"/>
      <c r="F14" s="30"/>
      <c r="G14" s="31"/>
      <c r="H14" s="72">
        <f t="shared" si="0"/>
        <v>4695325.94</v>
      </c>
      <c r="I14" s="72">
        <f t="shared" si="0"/>
        <v>4695325.94</v>
      </c>
      <c r="J14" s="95">
        <f t="shared" si="1"/>
        <v>100</v>
      </c>
    </row>
    <row r="15" spans="1:10" ht="12.75">
      <c r="A15" s="23"/>
      <c r="B15" s="38" t="s">
        <v>78</v>
      </c>
      <c r="C15" s="61" t="s">
        <v>75</v>
      </c>
      <c r="D15" s="30" t="s">
        <v>101</v>
      </c>
      <c r="E15" s="30" t="s">
        <v>23</v>
      </c>
      <c r="F15" s="30"/>
      <c r="G15" s="31"/>
      <c r="H15" s="72">
        <f t="shared" si="0"/>
        <v>4695325.94</v>
      </c>
      <c r="I15" s="72">
        <f t="shared" si="0"/>
        <v>4695325.94</v>
      </c>
      <c r="J15" s="95">
        <f t="shared" si="1"/>
        <v>100</v>
      </c>
    </row>
    <row r="16" spans="1:10" ht="12.75">
      <c r="A16" s="23"/>
      <c r="B16" s="38" t="s">
        <v>80</v>
      </c>
      <c r="C16" s="61" t="s">
        <v>75</v>
      </c>
      <c r="D16" s="30" t="s">
        <v>101</v>
      </c>
      <c r="E16" s="30" t="s">
        <v>23</v>
      </c>
      <c r="F16" s="30" t="s">
        <v>79</v>
      </c>
      <c r="G16" s="31"/>
      <c r="H16" s="72">
        <f>SUM(H17:H18)</f>
        <v>4695325.94</v>
      </c>
      <c r="I16" s="72">
        <f>SUM(I17:I18)</f>
        <v>4695325.94</v>
      </c>
      <c r="J16" s="95">
        <f t="shared" si="1"/>
        <v>100</v>
      </c>
    </row>
    <row r="17" spans="1:10" ht="25.5">
      <c r="A17" s="23"/>
      <c r="B17" s="33" t="s">
        <v>41</v>
      </c>
      <c r="C17" s="61" t="s">
        <v>75</v>
      </c>
      <c r="D17" s="30" t="s">
        <v>101</v>
      </c>
      <c r="E17" s="30" t="s">
        <v>23</v>
      </c>
      <c r="F17" s="30" t="s">
        <v>79</v>
      </c>
      <c r="G17" s="31" t="s">
        <v>42</v>
      </c>
      <c r="H17" s="72">
        <v>10325.94</v>
      </c>
      <c r="I17" s="72">
        <v>10325.94</v>
      </c>
      <c r="J17" s="95">
        <f t="shared" si="1"/>
        <v>100</v>
      </c>
    </row>
    <row r="18" spans="1:10" ht="12.75">
      <c r="A18" s="23"/>
      <c r="B18" s="43" t="s">
        <v>25</v>
      </c>
      <c r="C18" s="61" t="s">
        <v>75</v>
      </c>
      <c r="D18" s="30" t="s">
        <v>101</v>
      </c>
      <c r="E18" s="30" t="s">
        <v>23</v>
      </c>
      <c r="F18" s="30" t="s">
        <v>79</v>
      </c>
      <c r="G18" s="31" t="s">
        <v>26</v>
      </c>
      <c r="H18" s="72">
        <v>4685000</v>
      </c>
      <c r="I18" s="72">
        <v>4685000</v>
      </c>
      <c r="J18" s="95">
        <f t="shared" si="1"/>
        <v>100</v>
      </c>
    </row>
    <row r="19" spans="1:10" ht="12.75">
      <c r="A19" s="23"/>
      <c r="B19" s="28"/>
      <c r="C19" s="29"/>
      <c r="D19" s="30"/>
      <c r="E19" s="30"/>
      <c r="F19" s="30"/>
      <c r="G19" s="31"/>
      <c r="H19" s="71"/>
      <c r="I19" s="71"/>
      <c r="J19" s="94"/>
    </row>
    <row r="20" spans="1:10" ht="63.75">
      <c r="A20" s="66" t="s">
        <v>22</v>
      </c>
      <c r="B20" s="80" t="s">
        <v>106</v>
      </c>
      <c r="C20" s="58" t="s">
        <v>57</v>
      </c>
      <c r="D20" s="26"/>
      <c r="E20" s="26"/>
      <c r="F20" s="26"/>
      <c r="G20" s="27"/>
      <c r="H20" s="71">
        <f>+H21</f>
        <v>1329731.92</v>
      </c>
      <c r="I20" s="71">
        <f>+I21</f>
        <v>1329731.92</v>
      </c>
      <c r="J20" s="94">
        <f aca="true" t="shared" si="2" ref="J20:J26">I20/H20*100</f>
        <v>100</v>
      </c>
    </row>
    <row r="21" spans="1:10" ht="25.5">
      <c r="A21" s="23"/>
      <c r="B21" s="28" t="s">
        <v>59</v>
      </c>
      <c r="C21" s="61" t="s">
        <v>57</v>
      </c>
      <c r="D21" s="30" t="s">
        <v>31</v>
      </c>
      <c r="E21" s="30"/>
      <c r="F21" s="30"/>
      <c r="G21" s="31"/>
      <c r="H21" s="72">
        <f>+H22</f>
        <v>1329731.92</v>
      </c>
      <c r="I21" s="72">
        <f>+I22</f>
        <v>1329731.92</v>
      </c>
      <c r="J21" s="95">
        <f t="shared" si="2"/>
        <v>100</v>
      </c>
    </row>
    <row r="22" spans="1:10" ht="12.75">
      <c r="A22" s="23"/>
      <c r="B22" s="38" t="s">
        <v>32</v>
      </c>
      <c r="C22" s="61" t="s">
        <v>57</v>
      </c>
      <c r="D22" s="30" t="s">
        <v>31</v>
      </c>
      <c r="E22" s="30" t="s">
        <v>33</v>
      </c>
      <c r="F22" s="30"/>
      <c r="G22" s="31"/>
      <c r="H22" s="72">
        <f>+H25+H23</f>
        <v>1329731.92</v>
      </c>
      <c r="I22" s="72">
        <f>+I25+I23</f>
        <v>1329731.92</v>
      </c>
      <c r="J22" s="95">
        <f t="shared" si="2"/>
        <v>100</v>
      </c>
    </row>
    <row r="23" spans="1:10" ht="12.75">
      <c r="A23" s="23"/>
      <c r="B23" s="57" t="s">
        <v>125</v>
      </c>
      <c r="C23" s="61" t="s">
        <v>57</v>
      </c>
      <c r="D23" s="30" t="s">
        <v>31</v>
      </c>
      <c r="E23" s="30" t="s">
        <v>33</v>
      </c>
      <c r="F23" s="30" t="s">
        <v>29</v>
      </c>
      <c r="G23" s="31"/>
      <c r="H23" s="72">
        <f>H24</f>
        <v>306500</v>
      </c>
      <c r="I23" s="72">
        <f>I24</f>
        <v>306500</v>
      </c>
      <c r="J23" s="95">
        <f t="shared" si="2"/>
        <v>100</v>
      </c>
    </row>
    <row r="24" spans="1:10" ht="12.75">
      <c r="A24" s="23"/>
      <c r="B24" s="68" t="s">
        <v>82</v>
      </c>
      <c r="C24" s="61" t="s">
        <v>57</v>
      </c>
      <c r="D24" s="30" t="s">
        <v>31</v>
      </c>
      <c r="E24" s="30" t="s">
        <v>33</v>
      </c>
      <c r="F24" s="30" t="s">
        <v>29</v>
      </c>
      <c r="G24" s="31" t="s">
        <v>81</v>
      </c>
      <c r="H24" s="72">
        <v>306500</v>
      </c>
      <c r="I24" s="72">
        <v>306500</v>
      </c>
      <c r="J24" s="95">
        <f t="shared" si="2"/>
        <v>100</v>
      </c>
    </row>
    <row r="25" spans="1:10" ht="12.75">
      <c r="A25" s="23"/>
      <c r="B25" s="57" t="s">
        <v>55</v>
      </c>
      <c r="C25" s="61" t="s">
        <v>57</v>
      </c>
      <c r="D25" s="30" t="s">
        <v>31</v>
      </c>
      <c r="E25" s="30" t="s">
        <v>33</v>
      </c>
      <c r="F25" s="30" t="s">
        <v>40</v>
      </c>
      <c r="G25" s="31"/>
      <c r="H25" s="72">
        <f>+H26</f>
        <v>1023231.92</v>
      </c>
      <c r="I25" s="72">
        <f>+I26</f>
        <v>1023231.92</v>
      </c>
      <c r="J25" s="95">
        <f t="shared" si="2"/>
        <v>100</v>
      </c>
    </row>
    <row r="26" spans="1:10" ht="12.75">
      <c r="A26" s="23"/>
      <c r="B26" s="68" t="s">
        <v>82</v>
      </c>
      <c r="C26" s="61" t="s">
        <v>57</v>
      </c>
      <c r="D26" s="30" t="s">
        <v>31</v>
      </c>
      <c r="E26" s="30" t="s">
        <v>33</v>
      </c>
      <c r="F26" s="30" t="s">
        <v>40</v>
      </c>
      <c r="G26" s="31" t="s">
        <v>81</v>
      </c>
      <c r="H26" s="72">
        <v>1023231.92</v>
      </c>
      <c r="I26" s="72">
        <v>1023231.92</v>
      </c>
      <c r="J26" s="95">
        <f t="shared" si="2"/>
        <v>100</v>
      </c>
    </row>
    <row r="27" spans="1:10" ht="12.75">
      <c r="A27" s="23"/>
      <c r="B27" s="28"/>
      <c r="C27" s="29"/>
      <c r="D27" s="30"/>
      <c r="E27" s="30"/>
      <c r="F27" s="30"/>
      <c r="G27" s="31"/>
      <c r="H27" s="71"/>
      <c r="I27" s="71"/>
      <c r="J27" s="94"/>
    </row>
    <row r="28" spans="1:10" ht="51">
      <c r="A28" s="66" t="s">
        <v>30</v>
      </c>
      <c r="B28" s="67" t="s">
        <v>104</v>
      </c>
      <c r="C28" s="58" t="s">
        <v>58</v>
      </c>
      <c r="D28" s="26"/>
      <c r="E28" s="26"/>
      <c r="F28" s="26"/>
      <c r="G28" s="27"/>
      <c r="H28" s="71">
        <f>H29+H34</f>
        <v>285185</v>
      </c>
      <c r="I28" s="71">
        <f>I29+I34</f>
        <v>285185</v>
      </c>
      <c r="J28" s="94">
        <f>I28/H28*100</f>
        <v>100</v>
      </c>
    </row>
    <row r="29" spans="1:10" ht="25.5">
      <c r="A29" s="66" t="s">
        <v>138</v>
      </c>
      <c r="B29" s="33" t="s">
        <v>136</v>
      </c>
      <c r="C29" s="59" t="s">
        <v>131</v>
      </c>
      <c r="D29" s="30"/>
      <c r="E29" s="30"/>
      <c r="F29" s="30"/>
      <c r="G29" s="31"/>
      <c r="H29" s="74">
        <f aca="true" t="shared" si="3" ref="H29:I32">H30</f>
        <v>233280</v>
      </c>
      <c r="I29" s="74">
        <f t="shared" si="3"/>
        <v>233280</v>
      </c>
      <c r="J29" s="95">
        <f>I29/H29*100</f>
        <v>100</v>
      </c>
    </row>
    <row r="30" spans="1:10" ht="25.5">
      <c r="A30" s="32"/>
      <c r="B30" s="33" t="s">
        <v>77</v>
      </c>
      <c r="C30" s="59" t="s">
        <v>131</v>
      </c>
      <c r="D30" s="30" t="s">
        <v>101</v>
      </c>
      <c r="E30" s="30"/>
      <c r="F30" s="30"/>
      <c r="G30" s="31"/>
      <c r="H30" s="74">
        <f t="shared" si="3"/>
        <v>233280</v>
      </c>
      <c r="I30" s="74">
        <f t="shared" si="3"/>
        <v>233280</v>
      </c>
      <c r="J30" s="95">
        <f aca="true" t="shared" si="4" ref="J30:J38">I30/H30*100</f>
        <v>100</v>
      </c>
    </row>
    <row r="31" spans="1:10" ht="12.75">
      <c r="A31" s="32"/>
      <c r="B31" s="33" t="s">
        <v>16</v>
      </c>
      <c r="C31" s="59" t="s">
        <v>132</v>
      </c>
      <c r="D31" s="30" t="s">
        <v>101</v>
      </c>
      <c r="E31" s="30" t="s">
        <v>17</v>
      </c>
      <c r="F31" s="30"/>
      <c r="G31" s="31"/>
      <c r="H31" s="74">
        <f t="shared" si="3"/>
        <v>233280</v>
      </c>
      <c r="I31" s="74">
        <f t="shared" si="3"/>
        <v>233280</v>
      </c>
      <c r="J31" s="95">
        <f t="shared" si="4"/>
        <v>100</v>
      </c>
    </row>
    <row r="32" spans="1:10" ht="12.75">
      <c r="A32" s="32"/>
      <c r="B32" s="33" t="s">
        <v>18</v>
      </c>
      <c r="C32" s="59" t="s">
        <v>133</v>
      </c>
      <c r="D32" s="30" t="s">
        <v>101</v>
      </c>
      <c r="E32" s="30" t="s">
        <v>17</v>
      </c>
      <c r="F32" s="30" t="s">
        <v>19</v>
      </c>
      <c r="G32" s="31"/>
      <c r="H32" s="74">
        <f t="shared" si="3"/>
        <v>233280</v>
      </c>
      <c r="I32" s="74">
        <f t="shared" si="3"/>
        <v>233280</v>
      </c>
      <c r="J32" s="95">
        <f t="shared" si="4"/>
        <v>100</v>
      </c>
    </row>
    <row r="33" spans="1:10" ht="38.25">
      <c r="A33" s="32"/>
      <c r="B33" s="35" t="s">
        <v>20</v>
      </c>
      <c r="C33" s="59" t="s">
        <v>134</v>
      </c>
      <c r="D33" s="30" t="s">
        <v>101</v>
      </c>
      <c r="E33" s="30" t="s">
        <v>17</v>
      </c>
      <c r="F33" s="30" t="s">
        <v>19</v>
      </c>
      <c r="G33" s="31" t="s">
        <v>21</v>
      </c>
      <c r="H33" s="74">
        <v>233280</v>
      </c>
      <c r="I33" s="74">
        <v>233280</v>
      </c>
      <c r="J33" s="95">
        <f t="shared" si="4"/>
        <v>100</v>
      </c>
    </row>
    <row r="34" spans="1:10" ht="38.25">
      <c r="A34" s="66" t="s">
        <v>139</v>
      </c>
      <c r="B34" s="33" t="s">
        <v>137</v>
      </c>
      <c r="C34" s="59" t="s">
        <v>135</v>
      </c>
      <c r="D34" s="30"/>
      <c r="E34" s="30"/>
      <c r="F34" s="30"/>
      <c r="G34" s="31"/>
      <c r="H34" s="74">
        <f aca="true" t="shared" si="5" ref="H34:I37">H35</f>
        <v>51905</v>
      </c>
      <c r="I34" s="74">
        <f t="shared" si="5"/>
        <v>51905</v>
      </c>
      <c r="J34" s="95">
        <f t="shared" si="4"/>
        <v>100</v>
      </c>
    </row>
    <row r="35" spans="1:10" ht="25.5">
      <c r="A35" s="32"/>
      <c r="B35" s="33" t="s">
        <v>77</v>
      </c>
      <c r="C35" s="59" t="s">
        <v>135</v>
      </c>
      <c r="D35" s="30" t="s">
        <v>101</v>
      </c>
      <c r="E35" s="30"/>
      <c r="F35" s="30"/>
      <c r="G35" s="31"/>
      <c r="H35" s="74">
        <f t="shared" si="5"/>
        <v>51905</v>
      </c>
      <c r="I35" s="74">
        <f t="shared" si="5"/>
        <v>51905</v>
      </c>
      <c r="J35" s="95">
        <f t="shared" si="4"/>
        <v>100</v>
      </c>
    </row>
    <row r="36" spans="1:10" ht="12.75">
      <c r="A36" s="32"/>
      <c r="B36" s="33" t="s">
        <v>16</v>
      </c>
      <c r="C36" s="59" t="s">
        <v>135</v>
      </c>
      <c r="D36" s="30" t="s">
        <v>101</v>
      </c>
      <c r="E36" s="30" t="s">
        <v>17</v>
      </c>
      <c r="F36" s="30"/>
      <c r="G36" s="31"/>
      <c r="H36" s="74">
        <f t="shared" si="5"/>
        <v>51905</v>
      </c>
      <c r="I36" s="74">
        <f t="shared" si="5"/>
        <v>51905</v>
      </c>
      <c r="J36" s="95">
        <f t="shared" si="4"/>
        <v>100</v>
      </c>
    </row>
    <row r="37" spans="1:10" ht="12.75">
      <c r="A37" s="32"/>
      <c r="B37" s="33" t="s">
        <v>18</v>
      </c>
      <c r="C37" s="59" t="s">
        <v>135</v>
      </c>
      <c r="D37" s="30" t="s">
        <v>101</v>
      </c>
      <c r="E37" s="30" t="s">
        <v>17</v>
      </c>
      <c r="F37" s="30" t="s">
        <v>19</v>
      </c>
      <c r="G37" s="31"/>
      <c r="H37" s="74">
        <f t="shared" si="5"/>
        <v>51905</v>
      </c>
      <c r="I37" s="74">
        <f t="shared" si="5"/>
        <v>51905</v>
      </c>
      <c r="J37" s="95">
        <f t="shared" si="4"/>
        <v>100</v>
      </c>
    </row>
    <row r="38" spans="1:10" ht="38.25">
      <c r="A38" s="32"/>
      <c r="B38" s="35" t="s">
        <v>20</v>
      </c>
      <c r="C38" s="59" t="s">
        <v>135</v>
      </c>
      <c r="D38" s="30" t="s">
        <v>101</v>
      </c>
      <c r="E38" s="30" t="s">
        <v>17</v>
      </c>
      <c r="F38" s="30" t="s">
        <v>19</v>
      </c>
      <c r="G38" s="31" t="s">
        <v>21</v>
      </c>
      <c r="H38" s="74">
        <v>51905</v>
      </c>
      <c r="I38" s="74">
        <v>51905</v>
      </c>
      <c r="J38" s="95">
        <f t="shared" si="4"/>
        <v>100</v>
      </c>
    </row>
    <row r="39" spans="1:10" ht="12.75">
      <c r="A39" s="32"/>
      <c r="B39" s="33"/>
      <c r="C39" s="59"/>
      <c r="D39" s="30"/>
      <c r="E39" s="30"/>
      <c r="F39" s="30"/>
      <c r="G39" s="31"/>
      <c r="H39" s="74"/>
      <c r="I39" s="74"/>
      <c r="J39" s="96"/>
    </row>
    <row r="40" spans="1:10" ht="51">
      <c r="A40" s="66" t="s">
        <v>10</v>
      </c>
      <c r="B40" s="56" t="s">
        <v>107</v>
      </c>
      <c r="C40" s="60" t="s">
        <v>60</v>
      </c>
      <c r="D40" s="30"/>
      <c r="E40" s="30"/>
      <c r="F40" s="30"/>
      <c r="G40" s="31"/>
      <c r="H40" s="73">
        <f>SUM(H41)</f>
        <v>313941.83</v>
      </c>
      <c r="I40" s="73">
        <f>SUM(I41)</f>
        <v>313941.83</v>
      </c>
      <c r="J40" s="97">
        <f>I40/H40*100</f>
        <v>100</v>
      </c>
    </row>
    <row r="41" spans="1:10" ht="25.5">
      <c r="A41" s="32"/>
      <c r="B41" s="33" t="s">
        <v>77</v>
      </c>
      <c r="C41" s="62" t="s">
        <v>60</v>
      </c>
      <c r="D41" s="30" t="s">
        <v>101</v>
      </c>
      <c r="E41" s="30"/>
      <c r="F41" s="30"/>
      <c r="G41" s="31"/>
      <c r="H41" s="74">
        <f>SUM(H45)+H42</f>
        <v>313941.83</v>
      </c>
      <c r="I41" s="74">
        <f>SUM(I45)+I42</f>
        <v>313941.83</v>
      </c>
      <c r="J41" s="95">
        <f>I41/H41*100</f>
        <v>100</v>
      </c>
    </row>
    <row r="42" spans="1:10" ht="12.75">
      <c r="A42" s="32"/>
      <c r="B42" s="40" t="s">
        <v>27</v>
      </c>
      <c r="C42" s="61" t="s">
        <v>60</v>
      </c>
      <c r="D42" s="30" t="s">
        <v>101</v>
      </c>
      <c r="E42" s="30" t="s">
        <v>28</v>
      </c>
      <c r="F42" s="30"/>
      <c r="G42" s="31"/>
      <c r="H42" s="74">
        <f>H43</f>
        <v>270000</v>
      </c>
      <c r="I42" s="74">
        <f>I43</f>
        <v>270000</v>
      </c>
      <c r="J42" s="95">
        <f aca="true" t="shared" si="6" ref="J42:J47">I42/H42*100</f>
        <v>100</v>
      </c>
    </row>
    <row r="43" spans="1:10" ht="12.75">
      <c r="A43" s="32"/>
      <c r="B43" s="68" t="s">
        <v>56</v>
      </c>
      <c r="C43" s="61" t="s">
        <v>60</v>
      </c>
      <c r="D43" s="30" t="s">
        <v>101</v>
      </c>
      <c r="E43" s="30" t="s">
        <v>28</v>
      </c>
      <c r="F43" s="30" t="s">
        <v>40</v>
      </c>
      <c r="G43" s="31"/>
      <c r="H43" s="74">
        <f>SUM(H44)</f>
        <v>270000</v>
      </c>
      <c r="I43" s="74">
        <f>SUM(I44)</f>
        <v>270000</v>
      </c>
      <c r="J43" s="95">
        <f t="shared" si="6"/>
        <v>100</v>
      </c>
    </row>
    <row r="44" spans="1:10" ht="12.75">
      <c r="A44" s="32"/>
      <c r="B44" s="43" t="s">
        <v>25</v>
      </c>
      <c r="C44" s="61" t="s">
        <v>60</v>
      </c>
      <c r="D44" s="30" t="s">
        <v>101</v>
      </c>
      <c r="E44" s="30" t="s">
        <v>28</v>
      </c>
      <c r="F44" s="30" t="s">
        <v>40</v>
      </c>
      <c r="G44" s="31" t="s">
        <v>26</v>
      </c>
      <c r="H44" s="74">
        <v>270000</v>
      </c>
      <c r="I44" s="74">
        <v>270000</v>
      </c>
      <c r="J44" s="95">
        <f t="shared" si="6"/>
        <v>100</v>
      </c>
    </row>
    <row r="45" spans="1:10" ht="12.75">
      <c r="A45" s="32"/>
      <c r="B45" s="33" t="s">
        <v>16</v>
      </c>
      <c r="C45" s="62" t="s">
        <v>60</v>
      </c>
      <c r="D45" s="30" t="s">
        <v>101</v>
      </c>
      <c r="E45" s="30" t="s">
        <v>17</v>
      </c>
      <c r="F45" s="30"/>
      <c r="G45" s="31"/>
      <c r="H45" s="74">
        <f>H46</f>
        <v>43941.83</v>
      </c>
      <c r="I45" s="74">
        <f>I46</f>
        <v>43941.83</v>
      </c>
      <c r="J45" s="95">
        <f t="shared" si="6"/>
        <v>100</v>
      </c>
    </row>
    <row r="46" spans="1:10" ht="12.75">
      <c r="A46" s="32"/>
      <c r="B46" s="33" t="s">
        <v>18</v>
      </c>
      <c r="C46" s="62" t="s">
        <v>60</v>
      </c>
      <c r="D46" s="76" t="s">
        <v>101</v>
      </c>
      <c r="E46" s="76" t="s">
        <v>17</v>
      </c>
      <c r="F46" s="30" t="s">
        <v>19</v>
      </c>
      <c r="G46" s="31"/>
      <c r="H46" s="74">
        <f>H47</f>
        <v>43941.83</v>
      </c>
      <c r="I46" s="74">
        <f>I47</f>
        <v>43941.83</v>
      </c>
      <c r="J46" s="95">
        <f t="shared" si="6"/>
        <v>100</v>
      </c>
    </row>
    <row r="47" spans="1:10" ht="12.75">
      <c r="A47" s="32"/>
      <c r="B47" s="33" t="s">
        <v>45</v>
      </c>
      <c r="C47" s="62" t="s">
        <v>60</v>
      </c>
      <c r="D47" s="76" t="s">
        <v>101</v>
      </c>
      <c r="E47" s="76" t="s">
        <v>17</v>
      </c>
      <c r="F47" s="30" t="s">
        <v>19</v>
      </c>
      <c r="G47" s="31" t="s">
        <v>47</v>
      </c>
      <c r="H47" s="74">
        <v>43941.83</v>
      </c>
      <c r="I47" s="74">
        <v>43941.83</v>
      </c>
      <c r="J47" s="95">
        <f t="shared" si="6"/>
        <v>100</v>
      </c>
    </row>
    <row r="48" spans="1:10" ht="12.75">
      <c r="A48" s="32"/>
      <c r="B48" s="33"/>
      <c r="C48" s="62"/>
      <c r="D48" s="76"/>
      <c r="E48" s="30"/>
      <c r="F48" s="30"/>
      <c r="G48" s="31"/>
      <c r="H48" s="74"/>
      <c r="I48" s="74"/>
      <c r="J48" s="96"/>
    </row>
    <row r="49" spans="1:10" ht="51">
      <c r="A49" s="66" t="s">
        <v>11</v>
      </c>
      <c r="B49" s="79" t="s">
        <v>120</v>
      </c>
      <c r="C49" s="26" t="s">
        <v>61</v>
      </c>
      <c r="D49" s="26"/>
      <c r="E49" s="26"/>
      <c r="F49" s="26"/>
      <c r="G49" s="27"/>
      <c r="H49" s="71">
        <f>SUM(H50+H55+H64)</f>
        <v>24663124.18</v>
      </c>
      <c r="I49" s="71">
        <f>SUM(I50+I55+I64)</f>
        <v>15533471.71</v>
      </c>
      <c r="J49" s="97">
        <f aca="true" t="shared" si="7" ref="J49:J56">I49/H49*100</f>
        <v>62.982579160009735</v>
      </c>
    </row>
    <row r="50" spans="1:10" ht="25.5">
      <c r="A50" s="66" t="s">
        <v>96</v>
      </c>
      <c r="B50" s="83" t="s">
        <v>83</v>
      </c>
      <c r="C50" s="63" t="s">
        <v>84</v>
      </c>
      <c r="D50" s="26"/>
      <c r="E50" s="26"/>
      <c r="F50" s="26"/>
      <c r="G50" s="27"/>
      <c r="H50" s="71">
        <f aca="true" t="shared" si="8" ref="H50:I53">H51</f>
        <v>449700</v>
      </c>
      <c r="I50" s="71">
        <f>I51</f>
        <v>46080</v>
      </c>
      <c r="J50" s="97">
        <f t="shared" si="7"/>
        <v>10.246831220813876</v>
      </c>
    </row>
    <row r="51" spans="1:10" ht="25.5">
      <c r="A51" s="66"/>
      <c r="B51" s="33" t="s">
        <v>77</v>
      </c>
      <c r="C51" s="84" t="s">
        <v>84</v>
      </c>
      <c r="D51" s="85" t="s">
        <v>101</v>
      </c>
      <c r="E51" s="26"/>
      <c r="F51" s="26"/>
      <c r="G51" s="27"/>
      <c r="H51" s="72">
        <f t="shared" si="8"/>
        <v>449700</v>
      </c>
      <c r="I51" s="72">
        <f t="shared" si="8"/>
        <v>46080</v>
      </c>
      <c r="J51" s="95">
        <f t="shared" si="7"/>
        <v>10.246831220813876</v>
      </c>
    </row>
    <row r="52" spans="1:10" ht="12.75">
      <c r="A52" s="66"/>
      <c r="B52" s="40" t="s">
        <v>78</v>
      </c>
      <c r="C52" s="84" t="s">
        <v>84</v>
      </c>
      <c r="D52" s="85" t="s">
        <v>101</v>
      </c>
      <c r="E52" s="85" t="s">
        <v>23</v>
      </c>
      <c r="F52" s="26"/>
      <c r="G52" s="27"/>
      <c r="H52" s="72">
        <f t="shared" si="8"/>
        <v>449700</v>
      </c>
      <c r="I52" s="72">
        <f t="shared" si="8"/>
        <v>46080</v>
      </c>
      <c r="J52" s="95">
        <f t="shared" si="7"/>
        <v>10.246831220813876</v>
      </c>
    </row>
    <row r="53" spans="1:10" ht="12.75">
      <c r="A53" s="66"/>
      <c r="B53" s="40" t="s">
        <v>85</v>
      </c>
      <c r="C53" s="84" t="s">
        <v>84</v>
      </c>
      <c r="D53" s="85" t="s">
        <v>101</v>
      </c>
      <c r="E53" s="85" t="s">
        <v>23</v>
      </c>
      <c r="F53" s="85" t="s">
        <v>24</v>
      </c>
      <c r="G53" s="27"/>
      <c r="H53" s="72">
        <f t="shared" si="8"/>
        <v>449700</v>
      </c>
      <c r="I53" s="72">
        <f t="shared" si="8"/>
        <v>46080</v>
      </c>
      <c r="J53" s="95">
        <f t="shared" si="7"/>
        <v>10.246831220813876</v>
      </c>
    </row>
    <row r="54" spans="1:10" ht="12.75">
      <c r="A54" s="66"/>
      <c r="B54" s="40" t="s">
        <v>113</v>
      </c>
      <c r="C54" s="84" t="s">
        <v>84</v>
      </c>
      <c r="D54" s="85" t="s">
        <v>101</v>
      </c>
      <c r="E54" s="85" t="s">
        <v>23</v>
      </c>
      <c r="F54" s="85" t="s">
        <v>24</v>
      </c>
      <c r="G54" s="86" t="s">
        <v>26</v>
      </c>
      <c r="H54" s="72">
        <v>449700</v>
      </c>
      <c r="I54" s="72">
        <v>46080</v>
      </c>
      <c r="J54" s="95">
        <f t="shared" si="7"/>
        <v>10.246831220813876</v>
      </c>
    </row>
    <row r="55" spans="1:10" ht="12.75">
      <c r="A55" s="66"/>
      <c r="B55" s="87" t="s">
        <v>123</v>
      </c>
      <c r="C55" s="84"/>
      <c r="D55" s="85"/>
      <c r="E55" s="85"/>
      <c r="F55" s="85"/>
      <c r="G55" s="86"/>
      <c r="H55" s="73">
        <f>H56</f>
        <v>14960</v>
      </c>
      <c r="I55" s="73">
        <f>I56</f>
        <v>5644</v>
      </c>
      <c r="J55" s="97">
        <f t="shared" si="7"/>
        <v>37.72727272727273</v>
      </c>
    </row>
    <row r="56" spans="1:10" ht="25.5">
      <c r="A56" s="66"/>
      <c r="B56" s="33" t="s">
        <v>77</v>
      </c>
      <c r="C56" s="88" t="s">
        <v>124</v>
      </c>
      <c r="D56" s="85" t="s">
        <v>101</v>
      </c>
      <c r="E56" s="85"/>
      <c r="F56" s="85"/>
      <c r="G56" s="86"/>
      <c r="H56" s="72">
        <f>H57+H60</f>
        <v>14960</v>
      </c>
      <c r="I56" s="72">
        <f>I57+I60</f>
        <v>5644</v>
      </c>
      <c r="J56" s="95">
        <f t="shared" si="7"/>
        <v>37.72727272727273</v>
      </c>
    </row>
    <row r="57" spans="1:10" ht="12.75">
      <c r="A57" s="66"/>
      <c r="B57" s="40" t="s">
        <v>78</v>
      </c>
      <c r="C57" s="84" t="s">
        <v>124</v>
      </c>
      <c r="D57" s="85" t="s">
        <v>101</v>
      </c>
      <c r="E57" s="85" t="s">
        <v>23</v>
      </c>
      <c r="F57" s="85"/>
      <c r="G57" s="86"/>
      <c r="H57" s="72">
        <f>H58</f>
        <v>4000</v>
      </c>
      <c r="I57" s="72">
        <f>I58</f>
        <v>4000</v>
      </c>
      <c r="J57" s="95">
        <f aca="true" t="shared" si="9" ref="J57:J62">I57/H57*100</f>
        <v>100</v>
      </c>
    </row>
    <row r="58" spans="1:10" ht="12.75">
      <c r="A58" s="66"/>
      <c r="B58" s="40" t="s">
        <v>85</v>
      </c>
      <c r="C58" s="84" t="s">
        <v>124</v>
      </c>
      <c r="D58" s="85" t="s">
        <v>101</v>
      </c>
      <c r="E58" s="85" t="s">
        <v>23</v>
      </c>
      <c r="F58" s="85" t="s">
        <v>24</v>
      </c>
      <c r="G58" s="86"/>
      <c r="H58" s="72">
        <f>H59</f>
        <v>4000</v>
      </c>
      <c r="I58" s="72">
        <f>I59</f>
        <v>4000</v>
      </c>
      <c r="J58" s="95">
        <f t="shared" si="9"/>
        <v>100</v>
      </c>
    </row>
    <row r="59" spans="1:10" ht="25.5">
      <c r="A59" s="66"/>
      <c r="B59" s="33" t="s">
        <v>41</v>
      </c>
      <c r="C59" s="84" t="s">
        <v>124</v>
      </c>
      <c r="D59" s="85" t="s">
        <v>101</v>
      </c>
      <c r="E59" s="85" t="s">
        <v>23</v>
      </c>
      <c r="F59" s="85" t="s">
        <v>24</v>
      </c>
      <c r="G59" s="86" t="s">
        <v>42</v>
      </c>
      <c r="H59" s="72">
        <v>4000</v>
      </c>
      <c r="I59" s="72">
        <v>4000</v>
      </c>
      <c r="J59" s="95">
        <f t="shared" si="9"/>
        <v>100</v>
      </c>
    </row>
    <row r="60" spans="1:10" ht="12.75">
      <c r="A60" s="66"/>
      <c r="B60" s="40" t="s">
        <v>27</v>
      </c>
      <c r="C60" s="84" t="s">
        <v>124</v>
      </c>
      <c r="D60" s="85" t="s">
        <v>101</v>
      </c>
      <c r="E60" s="85" t="s">
        <v>28</v>
      </c>
      <c r="F60" s="85"/>
      <c r="G60" s="86"/>
      <c r="H60" s="72">
        <f>H61</f>
        <v>10960</v>
      </c>
      <c r="I60" s="72">
        <f>I61</f>
        <v>1644</v>
      </c>
      <c r="J60" s="95">
        <f t="shared" si="9"/>
        <v>15</v>
      </c>
    </row>
    <row r="61" spans="1:10" ht="12.75">
      <c r="A61" s="66"/>
      <c r="B61" s="68" t="s">
        <v>56</v>
      </c>
      <c r="C61" s="84" t="s">
        <v>129</v>
      </c>
      <c r="D61" s="85" t="s">
        <v>101</v>
      </c>
      <c r="E61" s="85" t="s">
        <v>28</v>
      </c>
      <c r="F61" s="85" t="s">
        <v>40</v>
      </c>
      <c r="G61" s="86"/>
      <c r="H61" s="72">
        <f>H62</f>
        <v>10960</v>
      </c>
      <c r="I61" s="72">
        <f>I62</f>
        <v>1644</v>
      </c>
      <c r="J61" s="95">
        <f t="shared" si="9"/>
        <v>15</v>
      </c>
    </row>
    <row r="62" spans="1:10" ht="25.5">
      <c r="A62" s="66"/>
      <c r="B62" s="33" t="s">
        <v>41</v>
      </c>
      <c r="C62" s="84" t="s">
        <v>130</v>
      </c>
      <c r="D62" s="85" t="s">
        <v>101</v>
      </c>
      <c r="E62" s="85" t="s">
        <v>28</v>
      </c>
      <c r="F62" s="85" t="s">
        <v>40</v>
      </c>
      <c r="G62" s="86" t="s">
        <v>42</v>
      </c>
      <c r="H62" s="72">
        <v>10960</v>
      </c>
      <c r="I62" s="72">
        <v>1644</v>
      </c>
      <c r="J62" s="95">
        <f t="shared" si="9"/>
        <v>15</v>
      </c>
    </row>
    <row r="63" spans="1:10" ht="12.75">
      <c r="A63" s="66"/>
      <c r="B63" s="37"/>
      <c r="C63" s="84"/>
      <c r="D63" s="85"/>
      <c r="E63" s="85"/>
      <c r="F63" s="85"/>
      <c r="G63" s="86"/>
      <c r="H63" s="72"/>
      <c r="I63" s="72"/>
      <c r="J63" s="95"/>
    </row>
    <row r="64" spans="1:10" ht="12.75">
      <c r="A64" s="66" t="s">
        <v>97</v>
      </c>
      <c r="B64" s="36" t="s">
        <v>62</v>
      </c>
      <c r="C64" s="63" t="s">
        <v>63</v>
      </c>
      <c r="D64" s="26"/>
      <c r="E64" s="26"/>
      <c r="F64" s="26"/>
      <c r="G64" s="27"/>
      <c r="H64" s="71">
        <f>H68+H65</f>
        <v>24198464.18</v>
      </c>
      <c r="I64" s="71">
        <f>I68+I65</f>
        <v>15481747.71</v>
      </c>
      <c r="J64" s="97">
        <f>I64/H64*100</f>
        <v>63.97822438167644</v>
      </c>
    </row>
    <row r="65" spans="1:10" ht="25.5">
      <c r="A65" s="66"/>
      <c r="B65" s="28" t="s">
        <v>59</v>
      </c>
      <c r="C65" s="59" t="s">
        <v>63</v>
      </c>
      <c r="D65" s="30" t="s">
        <v>31</v>
      </c>
      <c r="E65" s="26"/>
      <c r="F65" s="26"/>
      <c r="G65" s="27"/>
      <c r="H65" s="72">
        <f>H66</f>
        <v>8795534.5</v>
      </c>
      <c r="I65" s="72">
        <f>I66</f>
        <v>8795534.5</v>
      </c>
      <c r="J65" s="95">
        <f>I65/H65*100</f>
        <v>100</v>
      </c>
    </row>
    <row r="66" spans="1:10" ht="12.75">
      <c r="A66" s="66"/>
      <c r="B66" s="40" t="s">
        <v>55</v>
      </c>
      <c r="C66" s="59" t="s">
        <v>63</v>
      </c>
      <c r="D66" s="30" t="s">
        <v>31</v>
      </c>
      <c r="E66" s="30" t="s">
        <v>33</v>
      </c>
      <c r="F66" s="30" t="s">
        <v>40</v>
      </c>
      <c r="G66" s="27"/>
      <c r="H66" s="72">
        <f>H67</f>
        <v>8795534.5</v>
      </c>
      <c r="I66" s="72">
        <f>I67</f>
        <v>8795534.5</v>
      </c>
      <c r="J66" s="95">
        <f aca="true" t="shared" si="10" ref="J66:J74">I66/H66*100</f>
        <v>100</v>
      </c>
    </row>
    <row r="67" spans="1:10" ht="12.75">
      <c r="A67" s="66"/>
      <c r="B67" s="68" t="s">
        <v>82</v>
      </c>
      <c r="C67" s="59" t="s">
        <v>63</v>
      </c>
      <c r="D67" s="30" t="s">
        <v>31</v>
      </c>
      <c r="E67" s="30" t="s">
        <v>33</v>
      </c>
      <c r="F67" s="30" t="s">
        <v>40</v>
      </c>
      <c r="G67" s="31" t="s">
        <v>81</v>
      </c>
      <c r="H67" s="72">
        <v>8795534.5</v>
      </c>
      <c r="I67" s="72">
        <v>8795534.5</v>
      </c>
      <c r="J67" s="95">
        <f t="shared" si="10"/>
        <v>100</v>
      </c>
    </row>
    <row r="68" spans="1:10" ht="25.5">
      <c r="A68" s="32"/>
      <c r="B68" s="33" t="s">
        <v>77</v>
      </c>
      <c r="C68" s="59" t="s">
        <v>63</v>
      </c>
      <c r="D68" s="30" t="s">
        <v>101</v>
      </c>
      <c r="E68" s="30"/>
      <c r="F68" s="30"/>
      <c r="G68" s="31"/>
      <c r="H68" s="74">
        <f>SUM(H69)</f>
        <v>15402929.68</v>
      </c>
      <c r="I68" s="74">
        <f>SUM(I69)</f>
        <v>6686213.21</v>
      </c>
      <c r="J68" s="95">
        <f t="shared" si="10"/>
        <v>43.40871086804832</v>
      </c>
    </row>
    <row r="69" spans="1:10" ht="12.75">
      <c r="A69" s="32"/>
      <c r="B69" s="40" t="s">
        <v>32</v>
      </c>
      <c r="C69" s="59" t="s">
        <v>63</v>
      </c>
      <c r="D69" s="30" t="s">
        <v>101</v>
      </c>
      <c r="E69" s="30" t="s">
        <v>33</v>
      </c>
      <c r="F69" s="30"/>
      <c r="G69" s="31"/>
      <c r="H69" s="74">
        <f>SUM(H70+H72)</f>
        <v>15402929.68</v>
      </c>
      <c r="I69" s="74">
        <f>SUM(I70+I72)</f>
        <v>6686213.21</v>
      </c>
      <c r="J69" s="95">
        <f t="shared" si="10"/>
        <v>43.40871086804832</v>
      </c>
    </row>
    <row r="70" spans="1:10" ht="12.75">
      <c r="A70" s="32"/>
      <c r="B70" s="40" t="s">
        <v>112</v>
      </c>
      <c r="C70" s="59" t="s">
        <v>63</v>
      </c>
      <c r="D70" s="30" t="s">
        <v>101</v>
      </c>
      <c r="E70" s="30" t="s">
        <v>33</v>
      </c>
      <c r="F70" s="30" t="s">
        <v>29</v>
      </c>
      <c r="G70" s="31"/>
      <c r="H70" s="74">
        <f>SUM(H71:H71)</f>
        <v>3953</v>
      </c>
      <c r="I70" s="74">
        <f>SUM(I71:I71)</f>
        <v>3953</v>
      </c>
      <c r="J70" s="95">
        <f t="shared" si="10"/>
        <v>100</v>
      </c>
    </row>
    <row r="71" spans="1:10" ht="25.5">
      <c r="A71" s="32"/>
      <c r="B71" s="33" t="s">
        <v>41</v>
      </c>
      <c r="C71" s="59" t="s">
        <v>63</v>
      </c>
      <c r="D71" s="30" t="s">
        <v>101</v>
      </c>
      <c r="E71" s="30" t="s">
        <v>33</v>
      </c>
      <c r="F71" s="30" t="s">
        <v>29</v>
      </c>
      <c r="G71" s="31" t="s">
        <v>42</v>
      </c>
      <c r="H71" s="74">
        <v>3953</v>
      </c>
      <c r="I71" s="74">
        <v>3953</v>
      </c>
      <c r="J71" s="95">
        <f t="shared" si="10"/>
        <v>100</v>
      </c>
    </row>
    <row r="72" spans="1:10" ht="12.75">
      <c r="A72" s="32"/>
      <c r="B72" s="40" t="s">
        <v>55</v>
      </c>
      <c r="C72" s="59" t="s">
        <v>63</v>
      </c>
      <c r="D72" s="30" t="s">
        <v>101</v>
      </c>
      <c r="E72" s="30" t="s">
        <v>33</v>
      </c>
      <c r="F72" s="30" t="s">
        <v>40</v>
      </c>
      <c r="G72" s="31"/>
      <c r="H72" s="74">
        <f>SUM(H73:H74)</f>
        <v>15398976.68</v>
      </c>
      <c r="I72" s="74">
        <f>SUM(I73:I74)</f>
        <v>6682260.21</v>
      </c>
      <c r="J72" s="95">
        <f t="shared" si="10"/>
        <v>43.39418358025593</v>
      </c>
    </row>
    <row r="73" spans="1:10" ht="12.75">
      <c r="A73" s="32"/>
      <c r="B73" s="40" t="s">
        <v>113</v>
      </c>
      <c r="C73" s="59" t="s">
        <v>63</v>
      </c>
      <c r="D73" s="30" t="s">
        <v>101</v>
      </c>
      <c r="E73" s="30" t="s">
        <v>33</v>
      </c>
      <c r="F73" s="30" t="s">
        <v>40</v>
      </c>
      <c r="G73" s="31" t="s">
        <v>26</v>
      </c>
      <c r="H73" s="74">
        <v>15183521.01</v>
      </c>
      <c r="I73" s="74">
        <v>6466804.54</v>
      </c>
      <c r="J73" s="95">
        <f t="shared" si="10"/>
        <v>42.59094142749172</v>
      </c>
    </row>
    <row r="74" spans="1:10" ht="25.5">
      <c r="A74" s="32"/>
      <c r="B74" s="33" t="s">
        <v>41</v>
      </c>
      <c r="C74" s="59" t="s">
        <v>63</v>
      </c>
      <c r="D74" s="30" t="s">
        <v>101</v>
      </c>
      <c r="E74" s="30" t="s">
        <v>33</v>
      </c>
      <c r="F74" s="30" t="s">
        <v>40</v>
      </c>
      <c r="G74" s="31" t="s">
        <v>42</v>
      </c>
      <c r="H74" s="74">
        <v>215455.67</v>
      </c>
      <c r="I74" s="74">
        <v>215455.67</v>
      </c>
      <c r="J74" s="95">
        <f t="shared" si="10"/>
        <v>100</v>
      </c>
    </row>
    <row r="75" spans="1:10" ht="12.75">
      <c r="A75" s="32"/>
      <c r="B75" s="69"/>
      <c r="C75" s="59"/>
      <c r="D75" s="30"/>
      <c r="E75" s="30"/>
      <c r="F75" s="30"/>
      <c r="G75" s="31"/>
      <c r="H75" s="74"/>
      <c r="I75" s="74"/>
      <c r="J75" s="95"/>
    </row>
    <row r="76" spans="1:10" ht="51">
      <c r="A76" s="66" t="s">
        <v>12</v>
      </c>
      <c r="B76" s="79" t="s">
        <v>105</v>
      </c>
      <c r="C76" s="58" t="s">
        <v>64</v>
      </c>
      <c r="D76" s="26"/>
      <c r="E76" s="26"/>
      <c r="F76" s="26"/>
      <c r="G76" s="27"/>
      <c r="H76" s="71">
        <f>H77</f>
        <v>1086399.13</v>
      </c>
      <c r="I76" s="71">
        <f>I77</f>
        <v>1086399.13</v>
      </c>
      <c r="J76" s="94">
        <f>I76/H76*100</f>
        <v>100</v>
      </c>
    </row>
    <row r="77" spans="1:10" ht="25.5">
      <c r="A77" s="89"/>
      <c r="B77" s="28" t="s">
        <v>59</v>
      </c>
      <c r="C77" s="59" t="s">
        <v>64</v>
      </c>
      <c r="D77" s="30" t="s">
        <v>31</v>
      </c>
      <c r="E77" s="30"/>
      <c r="F77" s="30"/>
      <c r="G77" s="31"/>
      <c r="H77" s="74">
        <f>H78</f>
        <v>1086399.13</v>
      </c>
      <c r="I77" s="74">
        <f>I78</f>
        <v>1086399.13</v>
      </c>
      <c r="J77" s="95">
        <f>I77/H77*100</f>
        <v>100</v>
      </c>
    </row>
    <row r="78" spans="1:10" ht="12.75">
      <c r="A78" s="32"/>
      <c r="B78" s="38" t="s">
        <v>32</v>
      </c>
      <c r="C78" s="59" t="s">
        <v>64</v>
      </c>
      <c r="D78" s="30" t="s">
        <v>31</v>
      </c>
      <c r="E78" s="30" t="s">
        <v>33</v>
      </c>
      <c r="F78" s="30"/>
      <c r="G78" s="31"/>
      <c r="H78" s="74">
        <f>H79+H82</f>
        <v>1086399.13</v>
      </c>
      <c r="I78" s="74">
        <f>I79+I82</f>
        <v>1086399.13</v>
      </c>
      <c r="J78" s="95">
        <f aca="true" t="shared" si="11" ref="J78:J84">I78/H78*100</f>
        <v>100</v>
      </c>
    </row>
    <row r="79" spans="1:10" ht="12.75">
      <c r="A79" s="32"/>
      <c r="B79" s="38" t="s">
        <v>35</v>
      </c>
      <c r="C79" s="59" t="s">
        <v>64</v>
      </c>
      <c r="D79" s="30" t="s">
        <v>31</v>
      </c>
      <c r="E79" s="30" t="s">
        <v>33</v>
      </c>
      <c r="F79" s="30" t="s">
        <v>33</v>
      </c>
      <c r="G79" s="31"/>
      <c r="H79" s="74">
        <f>SUM(H80:H81)</f>
        <v>350000</v>
      </c>
      <c r="I79" s="74">
        <f>SUM(I80:I81)</f>
        <v>350000</v>
      </c>
      <c r="J79" s="95">
        <f t="shared" si="11"/>
        <v>100</v>
      </c>
    </row>
    <row r="80" spans="1:10" ht="12.75">
      <c r="A80" s="32"/>
      <c r="B80" s="68" t="s">
        <v>82</v>
      </c>
      <c r="C80" s="59" t="s">
        <v>64</v>
      </c>
      <c r="D80" s="30" t="s">
        <v>31</v>
      </c>
      <c r="E80" s="30" t="s">
        <v>33</v>
      </c>
      <c r="F80" s="30" t="s">
        <v>33</v>
      </c>
      <c r="G80" s="31" t="s">
        <v>81</v>
      </c>
      <c r="H80" s="78">
        <v>300000</v>
      </c>
      <c r="I80" s="78">
        <v>300000</v>
      </c>
      <c r="J80" s="95">
        <f t="shared" si="11"/>
        <v>100</v>
      </c>
    </row>
    <row r="81" spans="1:10" ht="12.75">
      <c r="A81" s="32"/>
      <c r="B81" s="33" t="s">
        <v>102</v>
      </c>
      <c r="C81" s="59" t="s">
        <v>64</v>
      </c>
      <c r="D81" s="30" t="s">
        <v>31</v>
      </c>
      <c r="E81" s="30" t="s">
        <v>33</v>
      </c>
      <c r="F81" s="30" t="s">
        <v>33</v>
      </c>
      <c r="G81" s="31" t="s">
        <v>103</v>
      </c>
      <c r="H81" s="78">
        <v>50000</v>
      </c>
      <c r="I81" s="78">
        <v>50000</v>
      </c>
      <c r="J81" s="95">
        <f t="shared" si="11"/>
        <v>100</v>
      </c>
    </row>
    <row r="82" spans="1:10" ht="12.75">
      <c r="A82" s="32"/>
      <c r="B82" s="39" t="s">
        <v>74</v>
      </c>
      <c r="C82" s="59" t="s">
        <v>64</v>
      </c>
      <c r="D82" s="30" t="s">
        <v>31</v>
      </c>
      <c r="E82" s="30" t="s">
        <v>33</v>
      </c>
      <c r="F82" s="30" t="s">
        <v>73</v>
      </c>
      <c r="G82" s="31"/>
      <c r="H82" s="74">
        <f>SUM(H83:H84)</f>
        <v>736399.13</v>
      </c>
      <c r="I82" s="74">
        <f>SUM(I83:I84)</f>
        <v>736399.13</v>
      </c>
      <c r="J82" s="95">
        <f t="shared" si="11"/>
        <v>100</v>
      </c>
    </row>
    <row r="83" spans="1:10" ht="12.75">
      <c r="A83" s="32"/>
      <c r="B83" s="68" t="s">
        <v>82</v>
      </c>
      <c r="C83" s="59" t="s">
        <v>64</v>
      </c>
      <c r="D83" s="30" t="s">
        <v>31</v>
      </c>
      <c r="E83" s="30" t="s">
        <v>33</v>
      </c>
      <c r="F83" s="30" t="s">
        <v>73</v>
      </c>
      <c r="G83" s="31" t="s">
        <v>81</v>
      </c>
      <c r="H83" s="74">
        <v>604044.13</v>
      </c>
      <c r="I83" s="74">
        <v>604044.13</v>
      </c>
      <c r="J83" s="95">
        <f t="shared" si="11"/>
        <v>100</v>
      </c>
    </row>
    <row r="84" spans="1:10" ht="12.75">
      <c r="A84" s="32"/>
      <c r="B84" s="33" t="s">
        <v>102</v>
      </c>
      <c r="C84" s="59" t="s">
        <v>64</v>
      </c>
      <c r="D84" s="30" t="s">
        <v>31</v>
      </c>
      <c r="E84" s="30" t="s">
        <v>33</v>
      </c>
      <c r="F84" s="30" t="s">
        <v>73</v>
      </c>
      <c r="G84" s="31" t="s">
        <v>103</v>
      </c>
      <c r="H84" s="74">
        <v>132355</v>
      </c>
      <c r="I84" s="74">
        <v>132355</v>
      </c>
      <c r="J84" s="95">
        <f t="shared" si="11"/>
        <v>100</v>
      </c>
    </row>
    <row r="85" spans="1:10" ht="12.75">
      <c r="A85" s="32"/>
      <c r="B85" s="33"/>
      <c r="C85" s="34"/>
      <c r="D85" s="30"/>
      <c r="E85" s="30"/>
      <c r="F85" s="30"/>
      <c r="G85" s="31"/>
      <c r="H85" s="74"/>
      <c r="I85" s="74"/>
      <c r="J85" s="96"/>
    </row>
    <row r="86" spans="1:10" ht="38.25">
      <c r="A86" s="66" t="s">
        <v>13</v>
      </c>
      <c r="B86" s="36" t="s">
        <v>108</v>
      </c>
      <c r="C86" s="64" t="s">
        <v>65</v>
      </c>
      <c r="D86" s="30"/>
      <c r="E86" s="30"/>
      <c r="F86" s="30"/>
      <c r="G86" s="31"/>
      <c r="H86" s="73">
        <f aca="true" t="shared" si="12" ref="H86:I89">H87</f>
        <v>100000</v>
      </c>
      <c r="I86" s="73">
        <f t="shared" si="12"/>
        <v>100000</v>
      </c>
      <c r="J86" s="97">
        <f>I86/H86*100</f>
        <v>100</v>
      </c>
    </row>
    <row r="87" spans="1:10" ht="25.5">
      <c r="A87" s="89"/>
      <c r="B87" s="33" t="s">
        <v>116</v>
      </c>
      <c r="C87" s="59" t="s">
        <v>65</v>
      </c>
      <c r="D87" s="30" t="s">
        <v>34</v>
      </c>
      <c r="E87" s="30"/>
      <c r="F87" s="30"/>
      <c r="G87" s="31"/>
      <c r="H87" s="74">
        <f t="shared" si="12"/>
        <v>100000</v>
      </c>
      <c r="I87" s="74">
        <f t="shared" si="12"/>
        <v>100000</v>
      </c>
      <c r="J87" s="95">
        <f>I87/H87*100</f>
        <v>100</v>
      </c>
    </row>
    <row r="88" spans="1:10" ht="12.75">
      <c r="A88" s="32"/>
      <c r="B88" s="38" t="s">
        <v>32</v>
      </c>
      <c r="C88" s="59" t="s">
        <v>65</v>
      </c>
      <c r="D88" s="30" t="s">
        <v>34</v>
      </c>
      <c r="E88" s="30" t="s">
        <v>33</v>
      </c>
      <c r="F88" s="30"/>
      <c r="G88" s="31"/>
      <c r="H88" s="74">
        <f t="shared" si="12"/>
        <v>100000</v>
      </c>
      <c r="I88" s="74">
        <f t="shared" si="12"/>
        <v>100000</v>
      </c>
      <c r="J88" s="95">
        <f>I88/H88*100</f>
        <v>100</v>
      </c>
    </row>
    <row r="89" spans="1:10" ht="12.75">
      <c r="A89" s="32"/>
      <c r="B89" s="40" t="s">
        <v>35</v>
      </c>
      <c r="C89" s="59" t="s">
        <v>65</v>
      </c>
      <c r="D89" s="30" t="s">
        <v>34</v>
      </c>
      <c r="E89" s="30" t="s">
        <v>33</v>
      </c>
      <c r="F89" s="30" t="s">
        <v>33</v>
      </c>
      <c r="G89" s="31"/>
      <c r="H89" s="74">
        <f t="shared" si="12"/>
        <v>100000</v>
      </c>
      <c r="I89" s="74">
        <f t="shared" si="12"/>
        <v>100000</v>
      </c>
      <c r="J89" s="95">
        <f>I89/H89*100</f>
        <v>100</v>
      </c>
    </row>
    <row r="90" spans="1:10" ht="12.75">
      <c r="A90" s="32"/>
      <c r="B90" s="33" t="s">
        <v>36</v>
      </c>
      <c r="C90" s="59" t="s">
        <v>65</v>
      </c>
      <c r="D90" s="30" t="s">
        <v>37</v>
      </c>
      <c r="E90" s="30" t="s">
        <v>33</v>
      </c>
      <c r="F90" s="30" t="s">
        <v>33</v>
      </c>
      <c r="G90" s="31" t="s">
        <v>38</v>
      </c>
      <c r="H90" s="74">
        <v>100000</v>
      </c>
      <c r="I90" s="74">
        <v>100000</v>
      </c>
      <c r="J90" s="95">
        <f>I90/H90*100</f>
        <v>100</v>
      </c>
    </row>
    <row r="91" spans="1:10" ht="12.75">
      <c r="A91" s="32"/>
      <c r="B91" s="33"/>
      <c r="C91" s="34"/>
      <c r="D91" s="30"/>
      <c r="E91" s="30"/>
      <c r="F91" s="30"/>
      <c r="G91" s="31"/>
      <c r="H91" s="74"/>
      <c r="I91" s="74"/>
      <c r="J91" s="96"/>
    </row>
    <row r="92" spans="1:10" ht="51">
      <c r="A92" s="66" t="s">
        <v>43</v>
      </c>
      <c r="B92" s="36" t="s">
        <v>66</v>
      </c>
      <c r="C92" s="26" t="s">
        <v>67</v>
      </c>
      <c r="D92" s="26"/>
      <c r="E92" s="26"/>
      <c r="F92" s="26"/>
      <c r="G92" s="27"/>
      <c r="H92" s="71">
        <f>H93</f>
        <v>27267.760000000002</v>
      </c>
      <c r="I92" s="71">
        <f>+I93</f>
        <v>20000</v>
      </c>
      <c r="J92" s="94">
        <f aca="true" t="shared" si="13" ref="J92:J97">I92/H92*100</f>
        <v>73.34669221087466</v>
      </c>
    </row>
    <row r="93" spans="1:10" ht="25.5">
      <c r="A93" s="89"/>
      <c r="B93" s="33" t="s">
        <v>77</v>
      </c>
      <c r="C93" s="65" t="s">
        <v>67</v>
      </c>
      <c r="D93" s="30" t="s">
        <v>101</v>
      </c>
      <c r="E93" s="41"/>
      <c r="F93" s="41"/>
      <c r="G93" s="42"/>
      <c r="H93" s="74">
        <f>H94</f>
        <v>27267.760000000002</v>
      </c>
      <c r="I93" s="74">
        <f>I94</f>
        <v>20000</v>
      </c>
      <c r="J93" s="95">
        <f t="shared" si="13"/>
        <v>73.34669221087466</v>
      </c>
    </row>
    <row r="94" spans="1:10" ht="25.5">
      <c r="A94" s="32"/>
      <c r="B94" s="33" t="s">
        <v>39</v>
      </c>
      <c r="C94" s="65" t="s">
        <v>67</v>
      </c>
      <c r="D94" s="30" t="s">
        <v>101</v>
      </c>
      <c r="E94" s="30" t="s">
        <v>19</v>
      </c>
      <c r="F94" s="30"/>
      <c r="G94" s="31"/>
      <c r="H94" s="74">
        <f>H95</f>
        <v>27267.760000000002</v>
      </c>
      <c r="I94" s="74">
        <f>I95</f>
        <v>20000</v>
      </c>
      <c r="J94" s="95">
        <f t="shared" si="13"/>
        <v>73.34669221087466</v>
      </c>
    </row>
    <row r="95" spans="1:10" ht="12.75">
      <c r="A95" s="32"/>
      <c r="B95" s="33" t="s">
        <v>51</v>
      </c>
      <c r="C95" s="65" t="s">
        <v>67</v>
      </c>
      <c r="D95" s="30" t="s">
        <v>101</v>
      </c>
      <c r="E95" s="30" t="s">
        <v>19</v>
      </c>
      <c r="F95" s="30" t="s">
        <v>17</v>
      </c>
      <c r="G95" s="31"/>
      <c r="H95" s="74">
        <f>H96+H97</f>
        <v>27267.760000000002</v>
      </c>
      <c r="I95" s="74">
        <f>SUM(I96:I97)</f>
        <v>20000</v>
      </c>
      <c r="J95" s="95">
        <f t="shared" si="13"/>
        <v>73.34669221087466</v>
      </c>
    </row>
    <row r="96" spans="1:10" ht="25.5">
      <c r="A96" s="32"/>
      <c r="B96" s="33" t="s">
        <v>41</v>
      </c>
      <c r="C96" s="65" t="s">
        <v>67</v>
      </c>
      <c r="D96" s="30" t="s">
        <v>101</v>
      </c>
      <c r="E96" s="30" t="s">
        <v>19</v>
      </c>
      <c r="F96" s="30" t="s">
        <v>17</v>
      </c>
      <c r="G96" s="42" t="s">
        <v>42</v>
      </c>
      <c r="H96" s="74">
        <v>7267.76</v>
      </c>
      <c r="I96" s="74">
        <v>0</v>
      </c>
      <c r="J96" s="95">
        <f t="shared" si="13"/>
        <v>0</v>
      </c>
    </row>
    <row r="97" spans="1:10" ht="12.75">
      <c r="A97" s="32"/>
      <c r="B97" s="33" t="s">
        <v>122</v>
      </c>
      <c r="C97" s="65" t="s">
        <v>67</v>
      </c>
      <c r="D97" s="30" t="s">
        <v>101</v>
      </c>
      <c r="E97" s="30" t="s">
        <v>19</v>
      </c>
      <c r="F97" s="30" t="s">
        <v>17</v>
      </c>
      <c r="G97" s="42" t="s">
        <v>121</v>
      </c>
      <c r="H97" s="74">
        <v>20000</v>
      </c>
      <c r="I97" s="74">
        <v>20000</v>
      </c>
      <c r="J97" s="95">
        <f t="shared" si="13"/>
        <v>100</v>
      </c>
    </row>
    <row r="98" spans="1:10" ht="12.75">
      <c r="A98" s="32"/>
      <c r="B98" s="33"/>
      <c r="C98" s="59"/>
      <c r="D98" s="30"/>
      <c r="E98" s="30"/>
      <c r="F98" s="30"/>
      <c r="G98" s="42"/>
      <c r="H98" s="74"/>
      <c r="I98" s="74"/>
      <c r="J98" s="96"/>
    </row>
    <row r="99" spans="1:10" ht="38.25">
      <c r="A99" s="66" t="s">
        <v>48</v>
      </c>
      <c r="B99" s="80" t="s">
        <v>109</v>
      </c>
      <c r="C99" s="58" t="s">
        <v>86</v>
      </c>
      <c r="D99" s="26"/>
      <c r="E99" s="26"/>
      <c r="F99" s="26"/>
      <c r="G99" s="27"/>
      <c r="H99" s="71">
        <f>+H100+H104+H107</f>
        <v>1535650</v>
      </c>
      <c r="I99" s="71">
        <f>+I100+I104+I107</f>
        <v>1535650</v>
      </c>
      <c r="J99" s="94">
        <f>I99/H99*100</f>
        <v>100</v>
      </c>
    </row>
    <row r="100" spans="1:10" ht="25.5">
      <c r="A100" s="89"/>
      <c r="B100" s="33" t="s">
        <v>116</v>
      </c>
      <c r="C100" s="65" t="s">
        <v>86</v>
      </c>
      <c r="D100" s="30" t="s">
        <v>34</v>
      </c>
      <c r="E100" s="41"/>
      <c r="F100" s="41"/>
      <c r="G100" s="42"/>
      <c r="H100" s="74">
        <f>+H101</f>
        <v>381650</v>
      </c>
      <c r="I100" s="74">
        <f>+I101</f>
        <v>381650</v>
      </c>
      <c r="J100" s="95">
        <f>I100/H100*100</f>
        <v>100</v>
      </c>
    </row>
    <row r="101" spans="1:10" ht="12.75">
      <c r="A101" s="32"/>
      <c r="B101" s="33" t="s">
        <v>87</v>
      </c>
      <c r="C101" s="65" t="s">
        <v>86</v>
      </c>
      <c r="D101" s="30" t="s">
        <v>34</v>
      </c>
      <c r="E101" s="30" t="s">
        <v>79</v>
      </c>
      <c r="F101" s="30"/>
      <c r="G101" s="31"/>
      <c r="H101" s="74">
        <f>+H102</f>
        <v>381650</v>
      </c>
      <c r="I101" s="74">
        <f>+I102</f>
        <v>381650</v>
      </c>
      <c r="J101" s="95">
        <f aca="true" t="shared" si="14" ref="J101:J110">I101/H101*100</f>
        <v>100</v>
      </c>
    </row>
    <row r="102" spans="1:10" ht="12.75">
      <c r="A102" s="32"/>
      <c r="B102" s="33" t="s">
        <v>88</v>
      </c>
      <c r="C102" s="65" t="s">
        <v>86</v>
      </c>
      <c r="D102" s="30" t="s">
        <v>34</v>
      </c>
      <c r="E102" s="30" t="s">
        <v>79</v>
      </c>
      <c r="F102" s="30" t="s">
        <v>29</v>
      </c>
      <c r="G102" s="31"/>
      <c r="H102" s="74">
        <f>SUM(H103:H103)</f>
        <v>381650</v>
      </c>
      <c r="I102" s="74">
        <f>SUM(I103:I103)</f>
        <v>381650</v>
      </c>
      <c r="J102" s="95">
        <f t="shared" si="14"/>
        <v>100</v>
      </c>
    </row>
    <row r="103" spans="1:10" ht="12.75">
      <c r="A103" s="32"/>
      <c r="B103" s="68" t="s">
        <v>82</v>
      </c>
      <c r="C103" s="65" t="s">
        <v>86</v>
      </c>
      <c r="D103" s="30" t="s">
        <v>34</v>
      </c>
      <c r="E103" s="30" t="s">
        <v>79</v>
      </c>
      <c r="F103" s="30" t="s">
        <v>29</v>
      </c>
      <c r="G103" s="81" t="s">
        <v>81</v>
      </c>
      <c r="H103" s="74">
        <v>381650</v>
      </c>
      <c r="I103" s="74">
        <v>381650</v>
      </c>
      <c r="J103" s="95">
        <f t="shared" si="14"/>
        <v>100</v>
      </c>
    </row>
    <row r="104" spans="1:10" ht="12.75">
      <c r="A104" s="32"/>
      <c r="B104" s="38" t="s">
        <v>32</v>
      </c>
      <c r="C104" s="65" t="s">
        <v>86</v>
      </c>
      <c r="D104" s="30" t="s">
        <v>34</v>
      </c>
      <c r="E104" s="30" t="s">
        <v>33</v>
      </c>
      <c r="F104" s="30"/>
      <c r="G104" s="42"/>
      <c r="H104" s="74">
        <f>H105</f>
        <v>610000</v>
      </c>
      <c r="I104" s="74">
        <f>I105</f>
        <v>610000</v>
      </c>
      <c r="J104" s="95">
        <f t="shared" si="14"/>
        <v>100</v>
      </c>
    </row>
    <row r="105" spans="1:10" ht="12.75">
      <c r="A105" s="32"/>
      <c r="B105" s="57" t="s">
        <v>55</v>
      </c>
      <c r="C105" s="65" t="s">
        <v>86</v>
      </c>
      <c r="D105" s="30" t="s">
        <v>34</v>
      </c>
      <c r="E105" s="30" t="s">
        <v>33</v>
      </c>
      <c r="F105" s="30" t="s">
        <v>40</v>
      </c>
      <c r="G105" s="42"/>
      <c r="H105" s="74">
        <f>H106</f>
        <v>610000</v>
      </c>
      <c r="I105" s="74">
        <f>I106</f>
        <v>610000</v>
      </c>
      <c r="J105" s="95">
        <f t="shared" si="14"/>
        <v>100</v>
      </c>
    </row>
    <row r="106" spans="1:10" ht="12.75">
      <c r="A106" s="32"/>
      <c r="B106" s="68" t="s">
        <v>82</v>
      </c>
      <c r="C106" s="65" t="s">
        <v>86</v>
      </c>
      <c r="D106" s="30" t="s">
        <v>34</v>
      </c>
      <c r="E106" s="30" t="s">
        <v>33</v>
      </c>
      <c r="F106" s="30" t="s">
        <v>40</v>
      </c>
      <c r="G106" s="42" t="s">
        <v>81</v>
      </c>
      <c r="H106" s="74">
        <v>610000</v>
      </c>
      <c r="I106" s="74">
        <v>610000</v>
      </c>
      <c r="J106" s="95">
        <f t="shared" si="14"/>
        <v>100</v>
      </c>
    </row>
    <row r="107" spans="1:10" ht="25.5">
      <c r="A107" s="32"/>
      <c r="B107" s="33" t="s">
        <v>77</v>
      </c>
      <c r="C107" s="59" t="s">
        <v>86</v>
      </c>
      <c r="D107" s="30" t="s">
        <v>101</v>
      </c>
      <c r="E107" s="30"/>
      <c r="F107" s="30"/>
      <c r="G107" s="42"/>
      <c r="H107" s="74">
        <f aca="true" t="shared" si="15" ref="H107:I109">H108</f>
        <v>544000</v>
      </c>
      <c r="I107" s="74">
        <f t="shared" si="15"/>
        <v>544000</v>
      </c>
      <c r="J107" s="95">
        <f t="shared" si="14"/>
        <v>100</v>
      </c>
    </row>
    <row r="108" spans="1:10" ht="12.75">
      <c r="A108" s="32"/>
      <c r="B108" s="33" t="s">
        <v>87</v>
      </c>
      <c r="C108" s="65" t="s">
        <v>86</v>
      </c>
      <c r="D108" s="30" t="s">
        <v>101</v>
      </c>
      <c r="E108" s="30" t="s">
        <v>79</v>
      </c>
      <c r="F108" s="30"/>
      <c r="G108" s="42"/>
      <c r="H108" s="74">
        <f t="shared" si="15"/>
        <v>544000</v>
      </c>
      <c r="I108" s="74">
        <f t="shared" si="15"/>
        <v>544000</v>
      </c>
      <c r="J108" s="95">
        <f t="shared" si="14"/>
        <v>100</v>
      </c>
    </row>
    <row r="109" spans="1:10" ht="12.75">
      <c r="A109" s="32"/>
      <c r="B109" s="33" t="s">
        <v>88</v>
      </c>
      <c r="C109" s="65" t="s">
        <v>86</v>
      </c>
      <c r="D109" s="30" t="s">
        <v>101</v>
      </c>
      <c r="E109" s="30" t="s">
        <v>79</v>
      </c>
      <c r="F109" s="30" t="s">
        <v>29</v>
      </c>
      <c r="G109" s="42"/>
      <c r="H109" s="74">
        <f t="shared" si="15"/>
        <v>544000</v>
      </c>
      <c r="I109" s="74">
        <f t="shared" si="15"/>
        <v>544000</v>
      </c>
      <c r="J109" s="95">
        <f t="shared" si="14"/>
        <v>100</v>
      </c>
    </row>
    <row r="110" spans="1:10" ht="12.75">
      <c r="A110" s="32"/>
      <c r="B110" s="33" t="s">
        <v>114</v>
      </c>
      <c r="C110" s="65" t="s">
        <v>86</v>
      </c>
      <c r="D110" s="30" t="s">
        <v>101</v>
      </c>
      <c r="E110" s="30" t="s">
        <v>79</v>
      </c>
      <c r="F110" s="30" t="s">
        <v>29</v>
      </c>
      <c r="G110" s="42" t="s">
        <v>115</v>
      </c>
      <c r="H110" s="74">
        <v>544000</v>
      </c>
      <c r="I110" s="74">
        <v>544000</v>
      </c>
      <c r="J110" s="95">
        <f t="shared" si="14"/>
        <v>100</v>
      </c>
    </row>
    <row r="111" spans="1:10" ht="12.75">
      <c r="A111" s="32"/>
      <c r="B111" s="33"/>
      <c r="C111" s="34"/>
      <c r="D111" s="41"/>
      <c r="E111" s="30"/>
      <c r="F111" s="30"/>
      <c r="G111" s="42"/>
      <c r="H111" s="74"/>
      <c r="I111" s="74"/>
      <c r="J111" s="96"/>
    </row>
    <row r="112" spans="1:10" ht="51">
      <c r="A112" s="66" t="s">
        <v>17</v>
      </c>
      <c r="B112" s="80" t="s">
        <v>89</v>
      </c>
      <c r="C112" s="58" t="s">
        <v>68</v>
      </c>
      <c r="D112" s="26"/>
      <c r="E112" s="26"/>
      <c r="F112" s="26"/>
      <c r="G112" s="27"/>
      <c r="H112" s="71">
        <f aca="true" t="shared" si="16" ref="H112:I115">H113</f>
        <v>422766</v>
      </c>
      <c r="I112" s="71">
        <f t="shared" si="16"/>
        <v>422766</v>
      </c>
      <c r="J112" s="94">
        <f>I112/H112*100</f>
        <v>100</v>
      </c>
    </row>
    <row r="113" spans="1:10" ht="25.5">
      <c r="A113" s="89"/>
      <c r="B113" s="33" t="s">
        <v>116</v>
      </c>
      <c r="C113" s="59" t="s">
        <v>68</v>
      </c>
      <c r="D113" s="30" t="s">
        <v>34</v>
      </c>
      <c r="E113" s="30"/>
      <c r="F113" s="30"/>
      <c r="G113" s="31"/>
      <c r="H113" s="74">
        <f t="shared" si="16"/>
        <v>422766</v>
      </c>
      <c r="I113" s="74">
        <f t="shared" si="16"/>
        <v>422766</v>
      </c>
      <c r="J113" s="95">
        <f>I113/H113*100</f>
        <v>100</v>
      </c>
    </row>
    <row r="114" spans="1:10" ht="12.75">
      <c r="A114" s="32"/>
      <c r="B114" s="33" t="s">
        <v>44</v>
      </c>
      <c r="C114" s="59" t="s">
        <v>68</v>
      </c>
      <c r="D114" s="30" t="s">
        <v>34</v>
      </c>
      <c r="E114" s="30" t="s">
        <v>17</v>
      </c>
      <c r="F114" s="30"/>
      <c r="G114" s="31"/>
      <c r="H114" s="74">
        <f t="shared" si="16"/>
        <v>422766</v>
      </c>
      <c r="I114" s="74">
        <f t="shared" si="16"/>
        <v>422766</v>
      </c>
      <c r="J114" s="95">
        <f>I114/H114*100</f>
        <v>100</v>
      </c>
    </row>
    <row r="115" spans="1:10" ht="12.75">
      <c r="A115" s="32"/>
      <c r="B115" s="33" t="s">
        <v>18</v>
      </c>
      <c r="C115" s="59" t="s">
        <v>68</v>
      </c>
      <c r="D115" s="30" t="s">
        <v>34</v>
      </c>
      <c r="E115" s="30" t="s">
        <v>17</v>
      </c>
      <c r="F115" s="30" t="s">
        <v>19</v>
      </c>
      <c r="G115" s="31"/>
      <c r="H115" s="74">
        <f t="shared" si="16"/>
        <v>422766</v>
      </c>
      <c r="I115" s="74">
        <f t="shared" si="16"/>
        <v>422766</v>
      </c>
      <c r="J115" s="95">
        <f>I115/H115*100</f>
        <v>100</v>
      </c>
    </row>
    <row r="116" spans="1:10" ht="12.75">
      <c r="A116" s="32"/>
      <c r="B116" s="33" t="s">
        <v>45</v>
      </c>
      <c r="C116" s="59" t="s">
        <v>68</v>
      </c>
      <c r="D116" s="30" t="s">
        <v>34</v>
      </c>
      <c r="E116" s="30" t="s">
        <v>17</v>
      </c>
      <c r="F116" s="30" t="s">
        <v>46</v>
      </c>
      <c r="G116" s="31" t="s">
        <v>47</v>
      </c>
      <c r="H116" s="78">
        <v>422766</v>
      </c>
      <c r="I116" s="78">
        <v>422766</v>
      </c>
      <c r="J116" s="95">
        <f>I116/H116*100</f>
        <v>100</v>
      </c>
    </row>
    <row r="117" spans="1:10" ht="12.75">
      <c r="A117" s="32"/>
      <c r="B117" s="33"/>
      <c r="C117" s="34"/>
      <c r="D117" s="30"/>
      <c r="E117" s="30"/>
      <c r="F117" s="30"/>
      <c r="G117" s="31"/>
      <c r="H117" s="74"/>
      <c r="I117" s="74"/>
      <c r="J117" s="96"/>
    </row>
    <row r="118" spans="1:10" ht="63.75">
      <c r="A118" s="66" t="s">
        <v>24</v>
      </c>
      <c r="B118" s="36" t="s">
        <v>69</v>
      </c>
      <c r="C118" s="58" t="s">
        <v>70</v>
      </c>
      <c r="D118" s="26"/>
      <c r="E118" s="26"/>
      <c r="F118" s="26"/>
      <c r="G118" s="27"/>
      <c r="H118" s="71">
        <f aca="true" t="shared" si="17" ref="H118:I121">H119</f>
        <v>30000</v>
      </c>
      <c r="I118" s="71">
        <f t="shared" si="17"/>
        <v>30000</v>
      </c>
      <c r="J118" s="94">
        <f>I118/H118*100</f>
        <v>100</v>
      </c>
    </row>
    <row r="119" spans="1:10" ht="25.5">
      <c r="A119" s="89"/>
      <c r="B119" s="33" t="s">
        <v>77</v>
      </c>
      <c r="C119" s="59" t="s">
        <v>70</v>
      </c>
      <c r="D119" s="30" t="s">
        <v>101</v>
      </c>
      <c r="E119" s="30"/>
      <c r="F119" s="30"/>
      <c r="G119" s="31"/>
      <c r="H119" s="74">
        <f t="shared" si="17"/>
        <v>30000</v>
      </c>
      <c r="I119" s="74">
        <f t="shared" si="17"/>
        <v>30000</v>
      </c>
      <c r="J119" s="95">
        <f>I119/H119*100</f>
        <v>100</v>
      </c>
    </row>
    <row r="120" spans="1:10" ht="12.75">
      <c r="A120" s="32"/>
      <c r="B120" s="33" t="s">
        <v>44</v>
      </c>
      <c r="C120" s="59" t="s">
        <v>70</v>
      </c>
      <c r="D120" s="30" t="s">
        <v>101</v>
      </c>
      <c r="E120" s="30" t="s">
        <v>17</v>
      </c>
      <c r="F120" s="30"/>
      <c r="G120" s="31"/>
      <c r="H120" s="74">
        <f t="shared" si="17"/>
        <v>30000</v>
      </c>
      <c r="I120" s="74">
        <f t="shared" si="17"/>
        <v>30000</v>
      </c>
      <c r="J120" s="95">
        <f>I120/H120*100</f>
        <v>100</v>
      </c>
    </row>
    <row r="121" spans="1:10" ht="12.75">
      <c r="A121" s="32"/>
      <c r="B121" s="33" t="s">
        <v>49</v>
      </c>
      <c r="C121" s="59" t="s">
        <v>70</v>
      </c>
      <c r="D121" s="30" t="s">
        <v>101</v>
      </c>
      <c r="E121" s="30" t="s">
        <v>17</v>
      </c>
      <c r="F121" s="30" t="s">
        <v>23</v>
      </c>
      <c r="G121" s="31"/>
      <c r="H121" s="74">
        <f t="shared" si="17"/>
        <v>30000</v>
      </c>
      <c r="I121" s="74">
        <f t="shared" si="17"/>
        <v>30000</v>
      </c>
      <c r="J121" s="95">
        <f>I121/H121*100</f>
        <v>100</v>
      </c>
    </row>
    <row r="122" spans="1:10" ht="25.5">
      <c r="A122" s="32"/>
      <c r="B122" s="33" t="s">
        <v>41</v>
      </c>
      <c r="C122" s="59" t="s">
        <v>70</v>
      </c>
      <c r="D122" s="30" t="s">
        <v>101</v>
      </c>
      <c r="E122" s="30" t="s">
        <v>17</v>
      </c>
      <c r="F122" s="30" t="s">
        <v>23</v>
      </c>
      <c r="G122" s="31" t="s">
        <v>42</v>
      </c>
      <c r="H122" s="74">
        <v>30000</v>
      </c>
      <c r="I122" s="74">
        <v>30000</v>
      </c>
      <c r="J122" s="95">
        <f>I122/H122*100</f>
        <v>100</v>
      </c>
    </row>
    <row r="123" spans="1:10" ht="12.75">
      <c r="A123" s="32"/>
      <c r="B123" s="43"/>
      <c r="C123" s="34"/>
      <c r="D123" s="30"/>
      <c r="E123" s="30"/>
      <c r="F123" s="30"/>
      <c r="G123" s="31"/>
      <c r="H123" s="74"/>
      <c r="I123" s="74"/>
      <c r="J123" s="96"/>
    </row>
    <row r="124" spans="1:10" ht="51">
      <c r="A124" s="66" t="s">
        <v>52</v>
      </c>
      <c r="B124" s="80" t="s">
        <v>110</v>
      </c>
      <c r="C124" s="58" t="s">
        <v>71</v>
      </c>
      <c r="D124" s="26"/>
      <c r="E124" s="26"/>
      <c r="F124" s="26"/>
      <c r="G124" s="27"/>
      <c r="H124" s="71">
        <f aca="true" t="shared" si="18" ref="H124:I126">H125</f>
        <v>37300</v>
      </c>
      <c r="I124" s="71">
        <f t="shared" si="18"/>
        <v>37300</v>
      </c>
      <c r="J124" s="94">
        <f aca="true" t="shared" si="19" ref="J124:J129">I124/H124*100</f>
        <v>100</v>
      </c>
    </row>
    <row r="125" spans="1:10" ht="25.5">
      <c r="A125" s="89"/>
      <c r="B125" s="33" t="s">
        <v>77</v>
      </c>
      <c r="C125" s="59" t="s">
        <v>71</v>
      </c>
      <c r="D125" s="30" t="s">
        <v>101</v>
      </c>
      <c r="E125" s="30"/>
      <c r="F125" s="30"/>
      <c r="G125" s="31"/>
      <c r="H125" s="74">
        <f t="shared" si="18"/>
        <v>37300</v>
      </c>
      <c r="I125" s="74">
        <f t="shared" si="18"/>
        <v>37300</v>
      </c>
      <c r="J125" s="95">
        <f t="shared" si="19"/>
        <v>100</v>
      </c>
    </row>
    <row r="126" spans="1:10" ht="12.75">
      <c r="A126" s="32"/>
      <c r="B126" s="40" t="s">
        <v>78</v>
      </c>
      <c r="C126" s="59" t="s">
        <v>71</v>
      </c>
      <c r="D126" s="30" t="s">
        <v>101</v>
      </c>
      <c r="E126" s="30" t="s">
        <v>23</v>
      </c>
      <c r="F126" s="30"/>
      <c r="G126" s="31"/>
      <c r="H126" s="74">
        <f t="shared" si="18"/>
        <v>37300</v>
      </c>
      <c r="I126" s="74">
        <f t="shared" si="18"/>
        <v>37300</v>
      </c>
      <c r="J126" s="95">
        <f t="shared" si="19"/>
        <v>100</v>
      </c>
    </row>
    <row r="127" spans="1:10" ht="12.75">
      <c r="A127" s="32"/>
      <c r="B127" s="40" t="s">
        <v>85</v>
      </c>
      <c r="C127" s="59" t="s">
        <v>71</v>
      </c>
      <c r="D127" s="30" t="s">
        <v>101</v>
      </c>
      <c r="E127" s="30" t="s">
        <v>23</v>
      </c>
      <c r="F127" s="30" t="s">
        <v>24</v>
      </c>
      <c r="G127" s="31"/>
      <c r="H127" s="74">
        <f>H128+H129</f>
        <v>37300</v>
      </c>
      <c r="I127" s="74">
        <f>I128+I129</f>
        <v>37300</v>
      </c>
      <c r="J127" s="95">
        <f t="shared" si="19"/>
        <v>100</v>
      </c>
    </row>
    <row r="128" spans="1:10" ht="12.75">
      <c r="A128" s="32"/>
      <c r="B128" s="40" t="s">
        <v>91</v>
      </c>
      <c r="C128" s="59" t="s">
        <v>71</v>
      </c>
      <c r="D128" s="30" t="s">
        <v>101</v>
      </c>
      <c r="E128" s="30" t="s">
        <v>23</v>
      </c>
      <c r="F128" s="30" t="s">
        <v>24</v>
      </c>
      <c r="G128" s="31" t="s">
        <v>90</v>
      </c>
      <c r="H128" s="74">
        <v>20300</v>
      </c>
      <c r="I128" s="74">
        <v>20300</v>
      </c>
      <c r="J128" s="95">
        <f t="shared" si="19"/>
        <v>100</v>
      </c>
    </row>
    <row r="129" spans="1:10" ht="25.5">
      <c r="A129" s="32"/>
      <c r="B129" s="33" t="s">
        <v>41</v>
      </c>
      <c r="C129" s="59" t="s">
        <v>71</v>
      </c>
      <c r="D129" s="30" t="s">
        <v>101</v>
      </c>
      <c r="E129" s="30" t="s">
        <v>23</v>
      </c>
      <c r="F129" s="30" t="s">
        <v>24</v>
      </c>
      <c r="G129" s="31" t="s">
        <v>42</v>
      </c>
      <c r="H129" s="74">
        <v>17000</v>
      </c>
      <c r="I129" s="74">
        <v>17000</v>
      </c>
      <c r="J129" s="95">
        <f t="shared" si="19"/>
        <v>100</v>
      </c>
    </row>
    <row r="130" spans="1:10" ht="12.75">
      <c r="A130" s="32"/>
      <c r="B130" s="69"/>
      <c r="C130" s="59"/>
      <c r="D130" s="30"/>
      <c r="E130" s="30"/>
      <c r="F130" s="30"/>
      <c r="G130" s="31"/>
      <c r="H130" s="74"/>
      <c r="I130" s="74"/>
      <c r="J130" s="96"/>
    </row>
    <row r="131" spans="1:10" ht="25.5">
      <c r="A131" s="66" t="s">
        <v>98</v>
      </c>
      <c r="B131" s="80" t="s">
        <v>111</v>
      </c>
      <c r="C131" s="58" t="s">
        <v>92</v>
      </c>
      <c r="D131" s="26"/>
      <c r="E131" s="26"/>
      <c r="F131" s="26"/>
      <c r="G131" s="27"/>
      <c r="H131" s="71">
        <f>+H132+H136</f>
        <v>50000</v>
      </c>
      <c r="I131" s="71">
        <f>+I132+I136</f>
        <v>50000</v>
      </c>
      <c r="J131" s="94">
        <f>I131/H131*100</f>
        <v>100</v>
      </c>
    </row>
    <row r="132" spans="1:10" ht="25.5">
      <c r="A132" s="89"/>
      <c r="B132" s="33" t="s">
        <v>116</v>
      </c>
      <c r="C132" s="59" t="s">
        <v>92</v>
      </c>
      <c r="D132" s="30" t="s">
        <v>34</v>
      </c>
      <c r="E132" s="30"/>
      <c r="F132" s="30"/>
      <c r="G132" s="31"/>
      <c r="H132" s="74">
        <f aca="true" t="shared" si="20" ref="H132:I134">H133</f>
        <v>20000</v>
      </c>
      <c r="I132" s="74">
        <f t="shared" si="20"/>
        <v>20000</v>
      </c>
      <c r="J132" s="95">
        <f>I132/H132*100</f>
        <v>100</v>
      </c>
    </row>
    <row r="133" spans="1:10" ht="12.75">
      <c r="A133" s="32"/>
      <c r="B133" s="33" t="s">
        <v>53</v>
      </c>
      <c r="C133" s="59" t="s">
        <v>92</v>
      </c>
      <c r="D133" s="30" t="s">
        <v>34</v>
      </c>
      <c r="E133" s="30" t="s">
        <v>29</v>
      </c>
      <c r="F133" s="30"/>
      <c r="G133" s="31"/>
      <c r="H133" s="74">
        <f t="shared" si="20"/>
        <v>20000</v>
      </c>
      <c r="I133" s="74">
        <f t="shared" si="20"/>
        <v>20000</v>
      </c>
      <c r="J133" s="95">
        <f aca="true" t="shared" si="21" ref="J133:J139">I133/H133*100</f>
        <v>100</v>
      </c>
    </row>
    <row r="134" spans="1:10" ht="12.75">
      <c r="A134" s="32"/>
      <c r="B134" s="40" t="s">
        <v>54</v>
      </c>
      <c r="C134" s="59" t="s">
        <v>92</v>
      </c>
      <c r="D134" s="30" t="s">
        <v>34</v>
      </c>
      <c r="E134" s="30" t="s">
        <v>29</v>
      </c>
      <c r="F134" s="30" t="s">
        <v>52</v>
      </c>
      <c r="G134" s="31"/>
      <c r="H134" s="74">
        <f t="shared" si="20"/>
        <v>20000</v>
      </c>
      <c r="I134" s="74">
        <f t="shared" si="20"/>
        <v>20000</v>
      </c>
      <c r="J134" s="95">
        <f t="shared" si="21"/>
        <v>100</v>
      </c>
    </row>
    <row r="135" spans="1:10" ht="25.5">
      <c r="A135" s="32"/>
      <c r="B135" s="33" t="s">
        <v>41</v>
      </c>
      <c r="C135" s="59" t="s">
        <v>92</v>
      </c>
      <c r="D135" s="30" t="s">
        <v>34</v>
      </c>
      <c r="E135" s="30" t="s">
        <v>29</v>
      </c>
      <c r="F135" s="30" t="s">
        <v>52</v>
      </c>
      <c r="G135" s="31" t="s">
        <v>42</v>
      </c>
      <c r="H135" s="74">
        <v>20000</v>
      </c>
      <c r="I135" s="74">
        <v>20000</v>
      </c>
      <c r="J135" s="95">
        <f t="shared" si="21"/>
        <v>100</v>
      </c>
    </row>
    <row r="136" spans="1:10" ht="25.5">
      <c r="A136" s="32"/>
      <c r="B136" s="33" t="s">
        <v>77</v>
      </c>
      <c r="C136" s="59" t="s">
        <v>126</v>
      </c>
      <c r="D136" s="30" t="s">
        <v>101</v>
      </c>
      <c r="E136" s="30"/>
      <c r="F136" s="30"/>
      <c r="G136" s="31"/>
      <c r="H136" s="74">
        <f>H138</f>
        <v>30000</v>
      </c>
      <c r="I136" s="74">
        <f>I138</f>
        <v>30000</v>
      </c>
      <c r="J136" s="95">
        <f t="shared" si="21"/>
        <v>100</v>
      </c>
    </row>
    <row r="137" spans="1:10" ht="12.75">
      <c r="A137" s="32"/>
      <c r="B137" s="33" t="s">
        <v>53</v>
      </c>
      <c r="C137" s="59" t="s">
        <v>127</v>
      </c>
      <c r="D137" s="30" t="s">
        <v>101</v>
      </c>
      <c r="E137" s="30" t="s">
        <v>29</v>
      </c>
      <c r="F137" s="30"/>
      <c r="G137" s="31"/>
      <c r="H137" s="74">
        <f>H138</f>
        <v>30000</v>
      </c>
      <c r="I137" s="74">
        <f>I138</f>
        <v>30000</v>
      </c>
      <c r="J137" s="95">
        <f t="shared" si="21"/>
        <v>100</v>
      </c>
    </row>
    <row r="138" spans="1:10" ht="12.75">
      <c r="A138" s="32"/>
      <c r="B138" s="40" t="s">
        <v>54</v>
      </c>
      <c r="C138" s="59" t="s">
        <v>127</v>
      </c>
      <c r="D138" s="30" t="s">
        <v>101</v>
      </c>
      <c r="E138" s="30" t="s">
        <v>29</v>
      </c>
      <c r="F138" s="30" t="s">
        <v>52</v>
      </c>
      <c r="G138" s="31"/>
      <c r="H138" s="74">
        <f>H139</f>
        <v>30000</v>
      </c>
      <c r="I138" s="74">
        <f>I139</f>
        <v>30000</v>
      </c>
      <c r="J138" s="95">
        <f t="shared" si="21"/>
        <v>100</v>
      </c>
    </row>
    <row r="139" spans="1:10" ht="12.75">
      <c r="A139" s="32"/>
      <c r="B139" s="33" t="s">
        <v>114</v>
      </c>
      <c r="C139" s="59" t="s">
        <v>128</v>
      </c>
      <c r="D139" s="30" t="s">
        <v>101</v>
      </c>
      <c r="E139" s="30" t="s">
        <v>29</v>
      </c>
      <c r="F139" s="30" t="s">
        <v>52</v>
      </c>
      <c r="G139" s="31" t="s">
        <v>115</v>
      </c>
      <c r="H139" s="74">
        <v>30000</v>
      </c>
      <c r="I139" s="74">
        <v>30000</v>
      </c>
      <c r="J139" s="95">
        <f t="shared" si="21"/>
        <v>100</v>
      </c>
    </row>
    <row r="140" spans="1:10" ht="12.75">
      <c r="A140" s="32"/>
      <c r="B140" s="37"/>
      <c r="C140" s="59"/>
      <c r="D140" s="30"/>
      <c r="E140" s="30"/>
      <c r="F140" s="30"/>
      <c r="G140" s="31"/>
      <c r="H140" s="74"/>
      <c r="I140" s="74"/>
      <c r="J140" s="95"/>
    </row>
    <row r="141" spans="1:10" ht="25.5">
      <c r="A141" s="66" t="s">
        <v>99</v>
      </c>
      <c r="B141" s="44" t="s">
        <v>93</v>
      </c>
      <c r="C141" s="58" t="s">
        <v>72</v>
      </c>
      <c r="D141" s="41"/>
      <c r="E141" s="41"/>
      <c r="F141" s="41"/>
      <c r="G141" s="42"/>
      <c r="H141" s="71">
        <f>H142</f>
        <v>60000</v>
      </c>
      <c r="I141" s="71">
        <f>I142</f>
        <v>60000</v>
      </c>
      <c r="J141" s="94">
        <f>I141/H141*100</f>
        <v>100</v>
      </c>
    </row>
    <row r="142" spans="1:10" ht="25.5">
      <c r="A142" s="32"/>
      <c r="B142" s="28" t="s">
        <v>59</v>
      </c>
      <c r="C142" s="59" t="s">
        <v>72</v>
      </c>
      <c r="D142" s="41" t="s">
        <v>31</v>
      </c>
      <c r="E142" s="41"/>
      <c r="F142" s="41"/>
      <c r="G142" s="42"/>
      <c r="H142" s="72">
        <f aca="true" t="shared" si="22" ref="H142:I144">H143</f>
        <v>60000</v>
      </c>
      <c r="I142" s="72">
        <f t="shared" si="22"/>
        <v>60000</v>
      </c>
      <c r="J142" s="95">
        <f>I142/H142*100</f>
        <v>100</v>
      </c>
    </row>
    <row r="143" spans="1:10" ht="12.75">
      <c r="A143" s="32"/>
      <c r="B143" s="38" t="s">
        <v>32</v>
      </c>
      <c r="C143" s="59" t="s">
        <v>72</v>
      </c>
      <c r="D143" s="41" t="s">
        <v>31</v>
      </c>
      <c r="E143" s="41" t="s">
        <v>33</v>
      </c>
      <c r="F143" s="41"/>
      <c r="G143" s="42"/>
      <c r="H143" s="72">
        <f t="shared" si="22"/>
        <v>60000</v>
      </c>
      <c r="I143" s="72">
        <f t="shared" si="22"/>
        <v>60000</v>
      </c>
      <c r="J143" s="95">
        <f>I143/H143*100</f>
        <v>100</v>
      </c>
    </row>
    <row r="144" spans="1:10" ht="12.75">
      <c r="A144" s="32"/>
      <c r="B144" s="40" t="s">
        <v>55</v>
      </c>
      <c r="C144" s="59" t="s">
        <v>72</v>
      </c>
      <c r="D144" s="41" t="s">
        <v>31</v>
      </c>
      <c r="E144" s="41" t="s">
        <v>33</v>
      </c>
      <c r="F144" s="41" t="s">
        <v>40</v>
      </c>
      <c r="G144" s="42"/>
      <c r="H144" s="72">
        <f t="shared" si="22"/>
        <v>60000</v>
      </c>
      <c r="I144" s="72">
        <f t="shared" si="22"/>
        <v>60000</v>
      </c>
      <c r="J144" s="95">
        <f>I144/H144*100</f>
        <v>100</v>
      </c>
    </row>
    <row r="145" spans="1:10" ht="12.75">
      <c r="A145" s="32"/>
      <c r="B145" s="68" t="s">
        <v>82</v>
      </c>
      <c r="C145" s="59" t="s">
        <v>72</v>
      </c>
      <c r="D145" s="41" t="s">
        <v>31</v>
      </c>
      <c r="E145" s="41" t="s">
        <v>33</v>
      </c>
      <c r="F145" s="41" t="s">
        <v>40</v>
      </c>
      <c r="G145" s="42" t="s">
        <v>81</v>
      </c>
      <c r="H145" s="72">
        <v>60000</v>
      </c>
      <c r="I145" s="72">
        <v>60000</v>
      </c>
      <c r="J145" s="95">
        <f>I145/H145*100</f>
        <v>100</v>
      </c>
    </row>
    <row r="146" spans="1:10" ht="12.75">
      <c r="A146" s="32"/>
      <c r="B146" s="40"/>
      <c r="C146" s="59"/>
      <c r="D146" s="41"/>
      <c r="E146" s="41"/>
      <c r="F146" s="41"/>
      <c r="G146" s="42"/>
      <c r="H146" s="72"/>
      <c r="I146" s="72"/>
      <c r="J146" s="95"/>
    </row>
    <row r="147" spans="1:10" ht="51">
      <c r="A147" s="66" t="s">
        <v>100</v>
      </c>
      <c r="B147" s="80" t="s">
        <v>117</v>
      </c>
      <c r="C147" s="58" t="s">
        <v>118</v>
      </c>
      <c r="D147" s="41"/>
      <c r="E147" s="41"/>
      <c r="F147" s="41"/>
      <c r="G147" s="42"/>
      <c r="H147" s="73">
        <f aca="true" t="shared" si="23" ref="H147:I149">H148</f>
        <v>3494961.38</v>
      </c>
      <c r="I147" s="73">
        <f t="shared" si="23"/>
        <v>3201318.58</v>
      </c>
      <c r="J147" s="97">
        <f aca="true" t="shared" si="24" ref="J147:J152">I147/H147*100</f>
        <v>91.59811030587124</v>
      </c>
    </row>
    <row r="148" spans="1:10" ht="25.5">
      <c r="A148" s="32"/>
      <c r="B148" s="33" t="s">
        <v>77</v>
      </c>
      <c r="C148" s="61" t="s">
        <v>118</v>
      </c>
      <c r="D148" s="41" t="s">
        <v>101</v>
      </c>
      <c r="E148" s="82"/>
      <c r="F148" s="41"/>
      <c r="G148" s="42"/>
      <c r="H148" s="72">
        <f t="shared" si="23"/>
        <v>3494961.38</v>
      </c>
      <c r="I148" s="72">
        <f t="shared" si="23"/>
        <v>3201318.58</v>
      </c>
      <c r="J148" s="95">
        <f t="shared" si="24"/>
        <v>91.59811030587124</v>
      </c>
    </row>
    <row r="149" spans="1:10" ht="12.75">
      <c r="A149" s="32"/>
      <c r="B149" s="43" t="s">
        <v>27</v>
      </c>
      <c r="C149" s="61" t="s">
        <v>118</v>
      </c>
      <c r="D149" s="30" t="s">
        <v>101</v>
      </c>
      <c r="E149" s="30" t="s">
        <v>28</v>
      </c>
      <c r="F149" s="30"/>
      <c r="G149" s="31"/>
      <c r="H149" s="72">
        <f t="shared" si="23"/>
        <v>3494961.38</v>
      </c>
      <c r="I149" s="72">
        <f t="shared" si="23"/>
        <v>3201318.58</v>
      </c>
      <c r="J149" s="95">
        <f t="shared" si="24"/>
        <v>91.59811030587124</v>
      </c>
    </row>
    <row r="150" spans="1:10" ht="12.75">
      <c r="A150" s="32"/>
      <c r="B150" s="55" t="s">
        <v>56</v>
      </c>
      <c r="C150" s="61" t="s">
        <v>118</v>
      </c>
      <c r="D150" s="30" t="s">
        <v>101</v>
      </c>
      <c r="E150" s="30" t="s">
        <v>28</v>
      </c>
      <c r="F150" s="30" t="s">
        <v>40</v>
      </c>
      <c r="G150" s="31"/>
      <c r="H150" s="72">
        <f>SUM(H151:H152)</f>
        <v>3494961.38</v>
      </c>
      <c r="I150" s="72">
        <f>SUM(I151:I152)</f>
        <v>3201318.58</v>
      </c>
      <c r="J150" s="95">
        <f t="shared" si="24"/>
        <v>91.59811030587124</v>
      </c>
    </row>
    <row r="151" spans="1:10" ht="12.75">
      <c r="A151" s="32"/>
      <c r="B151" s="43" t="s">
        <v>25</v>
      </c>
      <c r="C151" s="61" t="s">
        <v>118</v>
      </c>
      <c r="D151" s="30" t="s">
        <v>101</v>
      </c>
      <c r="E151" s="30" t="s">
        <v>28</v>
      </c>
      <c r="F151" s="30" t="s">
        <v>40</v>
      </c>
      <c r="G151" s="42" t="s">
        <v>26</v>
      </c>
      <c r="H151" s="72">
        <v>3053961.38</v>
      </c>
      <c r="I151" s="72">
        <v>2760318.58</v>
      </c>
      <c r="J151" s="95">
        <f t="shared" si="24"/>
        <v>90.38485548890603</v>
      </c>
    </row>
    <row r="152" spans="1:10" ht="12.75">
      <c r="A152" s="32"/>
      <c r="B152" s="33" t="s">
        <v>114</v>
      </c>
      <c r="C152" s="61" t="s">
        <v>118</v>
      </c>
      <c r="D152" s="30" t="s">
        <v>101</v>
      </c>
      <c r="E152" s="30" t="s">
        <v>28</v>
      </c>
      <c r="F152" s="30" t="s">
        <v>40</v>
      </c>
      <c r="G152" s="42" t="s">
        <v>115</v>
      </c>
      <c r="H152" s="72">
        <v>441000</v>
      </c>
      <c r="I152" s="72">
        <v>441000</v>
      </c>
      <c r="J152" s="95">
        <f t="shared" si="24"/>
        <v>100</v>
      </c>
    </row>
    <row r="153" spans="1:10" ht="12.75">
      <c r="A153" s="32"/>
      <c r="B153" s="33"/>
      <c r="C153" s="59"/>
      <c r="D153" s="41"/>
      <c r="E153" s="41"/>
      <c r="F153" s="41"/>
      <c r="G153" s="42"/>
      <c r="H153" s="72"/>
      <c r="I153" s="72"/>
      <c r="J153" s="95"/>
    </row>
    <row r="154" spans="1:10" ht="38.25">
      <c r="A154" s="66" t="s">
        <v>119</v>
      </c>
      <c r="B154" s="70" t="s">
        <v>95</v>
      </c>
      <c r="C154" s="60" t="s">
        <v>94</v>
      </c>
      <c r="D154" s="30"/>
      <c r="E154" s="41"/>
      <c r="F154" s="41"/>
      <c r="G154" s="42"/>
      <c r="H154" s="73">
        <f>H155</f>
        <v>150000</v>
      </c>
      <c r="I154" s="73">
        <f>I155</f>
        <v>150000</v>
      </c>
      <c r="J154" s="97">
        <f>I154/H154*100</f>
        <v>100</v>
      </c>
    </row>
    <row r="155" spans="1:10" ht="25.5" customHeight="1">
      <c r="A155" s="66"/>
      <c r="B155" s="33" t="s">
        <v>77</v>
      </c>
      <c r="C155" s="61" t="s">
        <v>94</v>
      </c>
      <c r="D155" s="41" t="s">
        <v>101</v>
      </c>
      <c r="E155" s="41"/>
      <c r="F155" s="41"/>
      <c r="G155" s="42"/>
      <c r="H155" s="72">
        <f>H156</f>
        <v>150000</v>
      </c>
      <c r="I155" s="72">
        <f>I156</f>
        <v>150000</v>
      </c>
      <c r="J155" s="95">
        <f>I155/H155*100</f>
        <v>100</v>
      </c>
    </row>
    <row r="156" spans="1:10" ht="12.75">
      <c r="A156" s="32"/>
      <c r="B156" s="33" t="s">
        <v>53</v>
      </c>
      <c r="C156" s="59" t="s">
        <v>94</v>
      </c>
      <c r="D156" s="30" t="s">
        <v>101</v>
      </c>
      <c r="E156" s="41" t="s">
        <v>29</v>
      </c>
      <c r="F156" s="41"/>
      <c r="G156" s="42"/>
      <c r="H156" s="72">
        <f>+H157</f>
        <v>150000</v>
      </c>
      <c r="I156" s="72">
        <f>+I157</f>
        <v>150000</v>
      </c>
      <c r="J156" s="95">
        <f>I156/H156*100</f>
        <v>100</v>
      </c>
    </row>
    <row r="157" spans="1:10" ht="12.75">
      <c r="A157" s="32"/>
      <c r="B157" s="33" t="s">
        <v>54</v>
      </c>
      <c r="C157" s="59" t="s">
        <v>94</v>
      </c>
      <c r="D157" s="30" t="s">
        <v>101</v>
      </c>
      <c r="E157" s="41" t="s">
        <v>29</v>
      </c>
      <c r="F157" s="41" t="s">
        <v>52</v>
      </c>
      <c r="G157" s="42"/>
      <c r="H157" s="72">
        <f>SUM(H158:H158)</f>
        <v>150000</v>
      </c>
      <c r="I157" s="72">
        <f>SUM(I158:I158)</f>
        <v>150000</v>
      </c>
      <c r="J157" s="95">
        <f>I157/H157*100</f>
        <v>100</v>
      </c>
    </row>
    <row r="158" spans="1:10" ht="12.75">
      <c r="A158" s="32"/>
      <c r="B158" s="33" t="s">
        <v>122</v>
      </c>
      <c r="C158" s="59" t="s">
        <v>94</v>
      </c>
      <c r="D158" s="30" t="s">
        <v>101</v>
      </c>
      <c r="E158" s="41" t="s">
        <v>29</v>
      </c>
      <c r="F158" s="41" t="s">
        <v>52</v>
      </c>
      <c r="G158" s="42" t="s">
        <v>121</v>
      </c>
      <c r="H158" s="72">
        <v>150000</v>
      </c>
      <c r="I158" s="72">
        <v>150000</v>
      </c>
      <c r="J158" s="95">
        <f>I158/H158*100</f>
        <v>100</v>
      </c>
    </row>
    <row r="159" spans="1:10" ht="12.75">
      <c r="A159" s="32"/>
      <c r="B159" s="40"/>
      <c r="C159" s="59"/>
      <c r="D159" s="30"/>
      <c r="E159" s="41"/>
      <c r="F159" s="41"/>
      <c r="G159" s="42"/>
      <c r="H159" s="72"/>
      <c r="I159" s="72"/>
      <c r="J159" s="95"/>
    </row>
    <row r="160" spans="1:10" ht="15.75">
      <c r="A160" s="45"/>
      <c r="B160" s="46" t="s">
        <v>50</v>
      </c>
      <c r="C160" s="47"/>
      <c r="D160" s="48"/>
      <c r="E160" s="48"/>
      <c r="F160" s="48"/>
      <c r="G160" s="49"/>
      <c r="H160" s="75">
        <f>+H11</f>
        <v>38281653.14000001</v>
      </c>
      <c r="I160" s="75">
        <f>+I11</f>
        <v>28851090.11</v>
      </c>
      <c r="J160" s="98">
        <f>I160/H160*100</f>
        <v>75.36531926792333</v>
      </c>
    </row>
    <row r="161" spans="1:8" ht="12.75">
      <c r="A161" s="50"/>
      <c r="C161" s="51"/>
      <c r="D161" s="51"/>
      <c r="E161" s="51"/>
      <c r="F161" s="51"/>
      <c r="G161" s="51"/>
      <c r="H161" s="52"/>
    </row>
  </sheetData>
  <sheetProtection/>
  <mergeCells count="2">
    <mergeCell ref="B7:G7"/>
    <mergeCell ref="A6:J6"/>
  </mergeCells>
  <printOptions/>
  <pageMargins left="0.5905511811023623" right="0.3937007874015748" top="0.5905511811023623" bottom="0.5905511811023623" header="0.5118110236220472" footer="0.5118110236220472"/>
  <pageSetup fitToHeight="99" horizontalDpi="600" verticalDpi="600" orientation="portrait" paperSize="9" scale="62" r:id="rId1"/>
  <rowBreaks count="1" manualBreakCount="1"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2014-04-15T08:08:26Z</cp:lastPrinted>
  <dcterms:created xsi:type="dcterms:W3CDTF">2010-03-22T07:46:53Z</dcterms:created>
  <dcterms:modified xsi:type="dcterms:W3CDTF">2014-06-18T09:22:10Z</dcterms:modified>
  <cp:category/>
  <cp:version/>
  <cp:contentType/>
  <cp:contentStatus/>
</cp:coreProperties>
</file>