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'Лист1'!$A$1:$E$152</definedName>
  </definedNames>
  <calcPr fullCalcOnLoad="1"/>
</workbook>
</file>

<file path=xl/sharedStrings.xml><?xml version="1.0" encoding="utf-8"?>
<sst xmlns="http://schemas.openxmlformats.org/spreadsheetml/2006/main" count="213" uniqueCount="209">
  <si>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</si>
  <si>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</si>
  <si>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</si>
  <si>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</si>
  <si>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</si>
  <si>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</si>
  <si>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ГОСУДАРСТВЕННАЯ ПОШЛИНА, СБОРЫ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</si>
  <si>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</si>
  <si>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</si>
  <si>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</si>
  <si>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</si>
  <si>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</si>
  <si>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</si>
  <si>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</si>
  <si>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</si>
  <si>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</si>
  <si>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</si>
  <si>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</si>
  <si>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</si>
  <si>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2 02 01000 00 0000 151</t>
  </si>
  <si>
    <t>2 02 02000 00 0000 151</t>
  </si>
  <si>
    <t>Наименование доходов</t>
  </si>
  <si>
    <t>Код бюджетной классификации Российской Федерации</t>
  </si>
  <si>
    <t>ВСЕГО ДОХОДОВ</t>
  </si>
  <si>
    <t>2 02 03000 00 0000 151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</si>
  <si>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</si>
  <si>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</si>
  <si>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</si>
  <si>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</si>
  <si>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</si>
  <si>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</si>
  <si>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</si>
  <si>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</si>
  <si>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</si>
  <si>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</si>
  <si>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</si>
  <si>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1 08 03010 01 0000 110</t>
  </si>
  <si>
    <t>1 11 05035 05 0000 120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</si>
  <si>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</si>
  <si>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</si>
  <si>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</si>
  <si>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</si>
  <si>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Дотации бюджетам муниципальных районов на выравнивание бюджетной обеспеченности</t>
  </si>
  <si>
    <t>2 02 01001 05 0000 151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</si>
  <si>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</si>
  <si>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</si>
  <si>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</si>
  <si>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</si>
  <si>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</si>
  <si>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 бесплатное обеспечение питанием (молоком или кисломолочными напитками) обучающихся начальных классов (1-4 классов)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</si>
  <si>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</si>
  <si>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</si>
  <si>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</si>
  <si>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</si>
  <si>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</si>
  <si>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</si>
  <si>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</si>
  <si>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Денежные взыскания (штрафы) за нарушения законодательства о налогах и сборах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</si>
  <si>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</si>
  <si>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</si>
  <si>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</si>
  <si>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</si>
  <si>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</si>
  <si>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2 02 03026 05 0000 151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</si>
  <si>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</si>
  <si>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</si>
  <si>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1 11 09045 05 0000 120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</si>
  <si>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 муниципальных автономных учреждений)</t>
  </si>
  <si>
    <t>Прочие поступления от использования имущества, находящегося в собственности муниципальных районов  (за исключением имущества  муниципальных автономных учреждений, а также имущества муниципальных унитарных предприятий, в том числе казенных)</t>
  </si>
  <si>
    <t>1 16 03000 00 0000 140</t>
  </si>
  <si>
    <t>1 16 25000 01 0000 140</t>
  </si>
  <si>
    <t>1 16 28000 01 0000 140</t>
  </si>
  <si>
    <t>1 11 05025 05 0000 120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</si>
  <si>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 муниципальных автономных учреждений)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</si>
  <si>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</si>
  <si>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</si>
  <si>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</si>
  <si>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</si>
  <si>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</si>
  <si>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</si>
  <si>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БЕЗВОЗМЕЗДНЫЕ ПОСТУПЛЕНИЯ ОТ ДРУГИХ БЮДЖЕТОВ БЮДЖЕТНОЙ СИСТЕМЫ</t>
  </si>
  <si>
    <t>2 02 09000 00 0000 151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</si>
  <si>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</si>
  <si>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</si>
  <si>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</si>
  <si>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</si>
  <si>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</si>
  <si>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</si>
  <si>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</si>
  <si>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на осуществление полномочий по формированию архивных фондов поселений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</si>
  <si>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</si>
  <si>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</si>
  <si>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ДОХОДЫ ОТ ОКАЗАНИЯ ПЛАТНЫХ УСЛУГ И КОМПЕНСАЦИИ ЗАТРАТ ГОСУДАРСТВА</t>
  </si>
  <si>
    <t>1 13 00000 00 0000 000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</si>
  <si>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</si>
  <si>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</si>
  <si>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</si>
  <si>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2 02 03015 05 0000 151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</si>
  <si>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</si>
  <si>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</si>
  <si>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1 11 05013 10 0000 120</t>
  </si>
  <si>
    <t>1 13 02995 05 0000 130</t>
  </si>
  <si>
    <t>Прочие доходы от компенсации затрат бюджетов муниципальных районов</t>
  </si>
  <si>
    <t>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</si>
  <si>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</si>
  <si>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</si>
  <si>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</si>
  <si>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</si>
  <si>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</si>
  <si>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</si>
  <si>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</si>
  <si>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</si>
  <si>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</si>
  <si>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из них: субсидия на софинансирование вопросов местного значения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</si>
  <si>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</si>
  <si>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2 02 02077 05 0000 151</t>
  </si>
  <si>
    <t>из них: по ДЦП "Строительство и капитальный ремонт образовательных учреждений в Архангельской области на 2012-2016г.г</t>
  </si>
  <si>
    <t>капитальный ремонт,  ремонт дворовых территорий многоквартирных домов, проездов к дворовым территориям многоквартирных домов населенных пунктов</t>
  </si>
  <si>
    <t>капитальный ремонт и ремонт автомобильных дорог общего пользования населенных пунктов</t>
  </si>
  <si>
    <t>1 14 06013 10 0000 430</t>
  </si>
  <si>
    <t>на мероприятия по проведению оздоровительной кампании детей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</si>
  <si>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</si>
  <si>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>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 – 2015 годы"</t>
  </si>
  <si>
    <t>на осуществление полномочий по ведению бухгалтерского учета и составлению отчетности поселений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</si>
  <si>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</si>
  <si>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</si>
  <si>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Приложение № 1</t>
  </si>
  <si>
    <t>Утверждено</t>
  </si>
  <si>
    <t>рублей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</si>
  <si>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</si>
  <si>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</si>
  <si>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</si>
  <si>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</si>
  <si>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</si>
  <si>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</si>
  <si>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на создание условий для обеспечения жителей поселений услугами торговли</t>
  </si>
  <si>
    <t>на повышение фондов оплаты труда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10 процентов с 1 апреля 2013 года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</si>
  <si>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</si>
  <si>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</si>
  <si>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</si>
  <si>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</si>
  <si>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</si>
  <si>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</si>
  <si>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</si>
  <si>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</si>
  <si>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СУБСИДИИ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</si>
  <si>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</si>
  <si>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</si>
  <si>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</si>
  <si>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</si>
  <si>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</si>
  <si>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</si>
  <si>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</si>
  <si>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</si>
  <si>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на реализацию долгосрочной целевой программы Архангельской области "Спорт Беломорья на 2011-2014 годы"</t>
  </si>
  <si>
    <t>на реализацию долгосрочной целевой программы Архангельской области "Развитие общественного пассажирского транспорта Архангельской области на 2012-2016 годы"</t>
  </si>
  <si>
    <t>на осуществление полномочий по обеспечению жителей поселения услугами организаций культуры</t>
  </si>
  <si>
    <t>на реализацию долгосрочной целевой программы Архангельской области "Развитие массового жилищного строительства в Архангельской области на 2010-2013 годы"</t>
  </si>
  <si>
    <t>на реализацию долгосрочной целевой программы Архангельской области "Активизация жилищного строительства в Архангельской области на 2009-2014 годы"</t>
  </si>
  <si>
    <t>2 02 02085 05 0000 151</t>
  </si>
  <si>
    <t xml:space="preserve"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</si>
  <si>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на реализацию долгосрочной целевой программы Архангельской области "Активизация индивидуального жилищного строительства в Архангельской области на 2009-2014 годы</t>
  </si>
  <si>
    <t>за счет резервного фонда Правительства Архангельской области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</si>
  <si>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</si>
  <si>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модернизацию региональных систем общего образования</t>
  </si>
  <si>
    <t>2 02 02145 05 0000 151</t>
  </si>
  <si>
    <t>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</si>
  <si>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</si>
  <si>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</si>
  <si>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</si>
  <si>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</si>
  <si>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 xml:space="preserve">от  18 декабря 2013 г. № </t>
  </si>
  <si>
    <t>2 02 03119 05 0000 151</t>
  </si>
  <si>
    <t>Субвенции бюджетам муниципальных районов на  обеспечение   предоставления   жилых помещений   детям-сиротам    и    детям, оставшимся  без   попечения   родителей, лицам из их  числа  по  договорам  найма специализированных жилых помещений</t>
  </si>
  <si>
    <t>2 02 02008 05 0000 151</t>
  </si>
  <si>
    <t>2 02 02088 05 0004 151</t>
  </si>
  <si>
    <t>2 02 02089 05 0004 151</t>
  </si>
  <si>
    <t xml:space="preserve">Субсидии бюджетам муниципальных  районов на обеспечение жильем молодых семей
</t>
  </si>
  <si>
    <t>2 02 02009 05 0000 151</t>
  </si>
  <si>
    <t xml:space="preserve">Субсидии бюджетам муниципальных  районов  на государственную  поддержку  малого  и среднего  предпринимательства,   включая                                 крестьянские (фермерские) хозяйства
</t>
  </si>
  <si>
    <t>2 02 02051 05 0000 151</t>
  </si>
  <si>
    <t>из них:  "Жилище" на 2011 - 2015 годы</t>
  </si>
  <si>
    <t>мероприятия развития образования на 2011-2015 годы</t>
  </si>
  <si>
    <t xml:space="preserve">Субсидии бюджетам муниципальных  районов на   реализацию   федеральных    целевых программ:
</t>
  </si>
  <si>
    <t>Исполнено</t>
  </si>
  <si>
    <t>Процент исполнения</t>
  </si>
  <si>
    <t>мероприятия ФЦП "Культура России"</t>
  </si>
  <si>
    <t>ЗАДОЛЖЕННОСТЬ И ПЕРЕРАСЧЕТЫ ПО ОТМЕНЕННЫМ НАЛОГАМ, СБОРАМ И ИНЫМ ОБЯЗАТЕЛЬНЫМ ПЛАТЕЖАМ</t>
  </si>
  <si>
    <t>1 09 00000 00 0000 000</t>
  </si>
  <si>
    <t>-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</si>
  <si>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</si>
  <si>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1 09 01000 00 0000 110</t>
  </si>
  <si>
    <t>Прочие налоги и сборы (по отмененным местным налогам и сборам)</t>
  </si>
  <si>
    <t>1 09 07000 00 0000 110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</si>
  <si>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спиртосодержащей и табачной продукции</t>
  </si>
  <si>
    <t>1 16 08000 01 0000 140</t>
  </si>
  <si>
    <t>Денежные взыскания (штрафы) за административные правонарушения в области дорожного движения</t>
  </si>
  <si>
    <t>1 16 30000 01 0000 140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</si>
  <si>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</si>
  <si>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t>1 16 430000 01 0000 140</t>
  </si>
  <si>
    <t>ПРОЧИЕ НЕНАЛОГОВЫЕ ДОХОДЫ</t>
  </si>
  <si>
    <t>1 17 00000 00 0000 000</t>
  </si>
  <si>
    <t>Невыясненные поступления</t>
  </si>
  <si>
    <t>1 17 01000 00 0000 000</t>
  </si>
  <si>
    <t>Отчет об исполнении бюджета муниципального района за 2013 год по доходам</t>
  </si>
  <si>
    <t>на компенсацию расходов на уплату налога на имущество организаций и транспортного налога</t>
  </si>
  <si>
    <t>строительство, реконструкция, капитальный ремонт и содержание автомобильных дорог общего пользования местного значения, включая разработку проектной документации</t>
  </si>
  <si>
    <t>на мероприятия в сфере культуры и искусства, проводимые в рамках государственной программы Архангельской области "Культура Русского Севера(2013-2015 годы)"</t>
  </si>
  <si>
    <t>Проект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</si>
</sst>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  <numFmt numFmtId="176" formatCode="#,##0.00_ ;[Red]\-#,##0.00\ "/>
  </numFmts>
  <fonts count="42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3" xfId="0" applyNumberFormat="1" applyFont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2"/>
    </xf>
    <xf numFmtId="0" fontId="0" fillId="0" borderId="10" xfId="0" applyFont="1" applyBorder="1" applyAlignment="1">
      <alignment horizontal="left" wrapText="1" indent="1"/>
    </xf>
    <xf numFmtId="0" fontId="0" fillId="0" borderId="15" xfId="0" applyFont="1" applyBorder="1" applyAlignment="1">
      <alignment horizontal="left" wrapText="1" indent="1"/>
    </xf>
    <xf numFmtId="49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right"/>
    </xf>
    <xf numFmtId="49" fontId="0" fillId="32" borderId="16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0" fontId="3" fillId="0" borderId="17" xfId="0" applyFont="1" applyFill="1" applyBorder="1" applyAlignment="1" quotePrefix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left" vertical="center" wrapText="1" indent="2"/>
    </xf>
    <xf numFmtId="0" fontId="0" fillId="0" borderId="10" xfId="0" applyNumberFormat="1" applyFont="1" applyFill="1" applyBorder="1" applyAlignment="1">
      <alignment horizontal="left" vertical="center" wrapText="1" indent="2"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 indent="2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 indent="3"/>
    </xf>
    <xf numFmtId="172" fontId="0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justify" wrapText="1" indent="1"/>
    </xf>
    <xf numFmtId="0" fontId="0" fillId="0" borderId="0" xfId="0" applyFont="1" applyFill="1" applyAlignment="1">
      <alignment horizontal="right"/>
    </xf>
    <xf numFmtId="0" fontId="0" fillId="0" borderId="17" xfId="0" applyFill="1" applyBorder="1" applyAlignment="1">
      <alignment horizontal="right"/>
    </xf>
    <xf numFmtId="172" fontId="0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176" fontId="7" fillId="0" borderId="10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wrapText="1" indent="1"/>
    </xf>
    <xf numFmtId="176" fontId="7" fillId="0" borderId="20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view="pageBreakPreview" zoomScaleSheetLayoutView="100" zoomScalePageLayoutView="0" workbookViewId="0" topLeftCell="A6">
      <selection activeCell="E6" sqref="E6"/>
    </sheetView>
  </sheetViews>
  <sheetFormatPr defaultColWidth="9.00390625" defaultRowHeight="12.75"/>
  <cols>
    <col min="1" max="1" width="44.75390625" style="2" customWidth="1"/>
    <col min="2" max="2" width="22.375" style="2" customWidth="1"/>
    <col min="3" max="3" width="17.75390625" style="2" customWidth="1"/>
    <col min="4" max="4" width="19.00390625" style="2" customWidth="1"/>
    <col min="5" max="5" width="17.625" style="2" customWidth="1"/>
    <col min="6" max="6" width="1.37890625" style="2" customWidth="1"/>
    <col min="7" max="16384" width="9.125" style="2" customWidth="1"/>
  </cols>
  <sheetData>
    <row r="1" spans="2:5" ht="12.75" hidden="1">
      <c r="B1" s="18"/>
      <c r="C1" s="20"/>
      <c r="D1" s="20"/>
      <c r="E1" s="57" t="s">
        <v>126</v>
      </c>
    </row>
    <row r="2" spans="2:5" ht="12.75" hidden="1">
      <c r="B2" s="18"/>
      <c r="C2" s="20"/>
      <c r="D2" s="20"/>
      <c r="E2" s="57" t="s">
        <v>90</v>
      </c>
    </row>
    <row r="3" spans="2:5" ht="12.75" hidden="1">
      <c r="B3" s="19"/>
      <c r="C3" s="20"/>
      <c r="D3" s="20"/>
      <c r="E3" s="57" t="s">
        <v>56</v>
      </c>
    </row>
    <row r="4" spans="2:5" ht="12.75" hidden="1">
      <c r="B4" s="18"/>
      <c r="C4" s="20"/>
      <c r="D4" s="20"/>
      <c r="E4" s="57" t="s">
        <v>171</v>
      </c>
    </row>
    <row r="5" spans="2:4" ht="12.75" hidden="1">
      <c r="B5" s="18"/>
      <c r="C5" s="20"/>
      <c r="D5" s="20"/>
    </row>
    <row r="6" ht="12.75">
      <c r="E6" s="20" t="s">
        <v>208</v>
      </c>
    </row>
    <row r="7" ht="12.75">
      <c r="E7" s="20"/>
    </row>
    <row r="8" ht="12.75">
      <c r="E8" s="20"/>
    </row>
    <row r="9" ht="12.75">
      <c r="E9" s="20"/>
    </row>
    <row r="11" spans="1:5" ht="33.75" customHeight="1">
      <c r="A11" s="77" t="s">
        <v>204</v>
      </c>
      <c r="B11" s="78"/>
      <c r="C11" s="78"/>
      <c r="D11" s="78"/>
      <c r="E11" s="78"/>
    </row>
    <row r="12" spans="1:5" ht="13.5" customHeight="1">
      <c r="A12" s="42"/>
      <c r="B12" s="43"/>
      <c r="C12" s="43"/>
      <c r="D12" s="43"/>
      <c r="E12" s="58" t="s">
        <v>128</v>
      </c>
    </row>
    <row r="13" spans="1:5" ht="41.25" customHeight="1">
      <c r="A13" s="3" t="s">
        <v>21</v>
      </c>
      <c r="B13" s="3" t="s">
        <v>22</v>
      </c>
      <c r="C13" s="14" t="s">
        <v>127</v>
      </c>
      <c r="D13" s="14" t="s">
        <v>184</v>
      </c>
      <c r="E13" s="14" t="s">
        <v>185</v>
      </c>
    </row>
    <row r="14" spans="1:5" ht="9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12.75">
      <c r="A15" s="5"/>
      <c r="B15" s="6"/>
      <c r="C15" s="15"/>
      <c r="D15" s="15"/>
      <c r="E15" s="15"/>
    </row>
    <row r="16" spans="1:5" ht="12.75">
      <c r="A16" s="7" t="s">
        <v>2</v>
      </c>
      <c r="B16" s="29" t="s">
        <v>9</v>
      </c>
      <c r="C16" s="30">
        <f>C18+C21+C26+C33+C39+C48+C52+C45+C30+C61</f>
        <v>85167316.14</v>
      </c>
      <c r="D16" s="30">
        <f>D18+D21+D26+D33+D39+D48+D52+D45+D30+D61</f>
        <v>89763833.81</v>
      </c>
      <c r="E16" s="60">
        <f>D16/C16*100</f>
        <v>105.39704416943718</v>
      </c>
    </row>
    <row r="17" spans="1:5" ht="12.75">
      <c r="A17" s="7"/>
      <c r="B17" s="29"/>
      <c r="C17" s="31"/>
      <c r="D17" s="31"/>
      <c r="E17" s="61"/>
    </row>
    <row r="18" spans="1:5" ht="12.75">
      <c r="A18" s="8" t="s">
        <v>5</v>
      </c>
      <c r="B18" s="32" t="s">
        <v>10</v>
      </c>
      <c r="C18" s="31">
        <f>C19</f>
        <v>60386849</v>
      </c>
      <c r="D18" s="31">
        <f>D19</f>
        <v>65325137.75</v>
      </c>
      <c r="E18" s="61">
        <f>D18/C18*100</f>
        <v>108.17775530894151</v>
      </c>
    </row>
    <row r="19" spans="1:5" ht="12.75">
      <c r="A19" s="9" t="s">
        <v>0</v>
      </c>
      <c r="B19" s="32" t="s">
        <v>11</v>
      </c>
      <c r="C19" s="31">
        <v>60386849</v>
      </c>
      <c r="D19" s="31">
        <v>65325137.75</v>
      </c>
      <c r="E19" s="61">
        <f>D19/C19*100</f>
        <v>108.17775530894151</v>
      </c>
    </row>
    <row r="20" spans="1:5" ht="12.75">
      <c r="A20" s="9"/>
      <c r="B20" s="32"/>
      <c r="C20" s="31"/>
      <c r="D20" s="31"/>
      <c r="E20" s="61"/>
    </row>
    <row r="21" spans="1:5" ht="12.75">
      <c r="A21" s="10" t="s">
        <v>1</v>
      </c>
      <c r="B21" s="32" t="s">
        <v>12</v>
      </c>
      <c r="C21" s="31">
        <f>SUM(C22:C24)</f>
        <v>8871700</v>
      </c>
      <c r="D21" s="31">
        <f>SUM(D22:D24)</f>
        <v>8038414.92</v>
      </c>
      <c r="E21" s="61">
        <f>D21/C21*100</f>
        <v>90.60737987082521</v>
      </c>
    </row>
    <row r="22" spans="1:5" ht="54" customHeight="1">
      <c r="A22" s="9" t="s">
        <v>129</v>
      </c>
      <c r="B22" s="32" t="s">
        <v>130</v>
      </c>
      <c r="C22" s="31">
        <v>59600</v>
      </c>
      <c r="D22" s="31">
        <v>60423.27</v>
      </c>
      <c r="E22" s="61">
        <f>D22/C22*100</f>
        <v>101.3813255033557</v>
      </c>
    </row>
    <row r="23" spans="1:5" ht="25.5">
      <c r="A23" s="9" t="s">
        <v>34</v>
      </c>
      <c r="B23" s="32" t="s">
        <v>35</v>
      </c>
      <c r="C23" s="31">
        <v>5752000</v>
      </c>
      <c r="D23" s="31">
        <v>5488009.23</v>
      </c>
      <c r="E23" s="61">
        <f>D23/C23*100</f>
        <v>95.41045253824757</v>
      </c>
    </row>
    <row r="24" spans="1:5" ht="12.75">
      <c r="A24" s="9" t="s">
        <v>8</v>
      </c>
      <c r="B24" s="32" t="s">
        <v>13</v>
      </c>
      <c r="C24" s="31">
        <v>3060100</v>
      </c>
      <c r="D24" s="31">
        <v>2489982.42</v>
      </c>
      <c r="E24" s="61">
        <f>D24/C24*100</f>
        <v>81.36931538185026</v>
      </c>
    </row>
    <row r="25" spans="1:5" ht="12.75">
      <c r="A25" s="9"/>
      <c r="B25" s="32"/>
      <c r="C25" s="31"/>
      <c r="D25" s="31"/>
      <c r="E25" s="61"/>
    </row>
    <row r="26" spans="1:5" ht="12.75">
      <c r="A26" s="10" t="s">
        <v>6</v>
      </c>
      <c r="B26" s="32" t="s">
        <v>14</v>
      </c>
      <c r="C26" s="31">
        <f>SUM(C27:C28)</f>
        <v>689000</v>
      </c>
      <c r="D26" s="31">
        <f>SUM(D27:D28)</f>
        <v>721518.11</v>
      </c>
      <c r="E26" s="61">
        <f>D26/C26*100</f>
        <v>104.71960957910014</v>
      </c>
    </row>
    <row r="27" spans="1:5" ht="42" customHeight="1">
      <c r="A27" s="9" t="s">
        <v>91</v>
      </c>
      <c r="B27" s="32" t="s">
        <v>36</v>
      </c>
      <c r="C27" s="31">
        <v>139000</v>
      </c>
      <c r="D27" s="31">
        <v>277518.11</v>
      </c>
      <c r="E27" s="61">
        <f>D27/C27*100</f>
        <v>199.65331654676257</v>
      </c>
    </row>
    <row r="28" spans="1:5" ht="89.25">
      <c r="A28" s="24" t="s">
        <v>99</v>
      </c>
      <c r="B28" s="32" t="s">
        <v>98</v>
      </c>
      <c r="C28" s="31">
        <v>550000</v>
      </c>
      <c r="D28" s="31">
        <v>444000</v>
      </c>
      <c r="E28" s="61">
        <f>D28/C28*100</f>
        <v>80.72727272727272</v>
      </c>
    </row>
    <row r="29" spans="1:5" ht="12.75">
      <c r="A29" s="9"/>
      <c r="B29" s="32"/>
      <c r="C29" s="31"/>
      <c r="D29" s="31"/>
      <c r="E29" s="61"/>
    </row>
    <row r="30" spans="1:5" s="67" customFormat="1" ht="38.25">
      <c r="A30" s="63" t="s">
        <v>187</v>
      </c>
      <c r="B30" s="64" t="s">
        <v>188</v>
      </c>
      <c r="C30" s="65">
        <f>SUM(C31:C32)</f>
        <v>0</v>
      </c>
      <c r="D30" s="65">
        <f>SUM(D31:D32)</f>
        <v>152774.28</v>
      </c>
      <c r="E30" s="66" t="s">
        <v>189</v>
      </c>
    </row>
    <row r="31" spans="1:5" s="67" customFormat="1" ht="51">
      <c r="A31" s="63" t="s">
        <v>190</v>
      </c>
      <c r="B31" s="64" t="s">
        <v>191</v>
      </c>
      <c r="C31" s="65"/>
      <c r="D31" s="65">
        <v>5797.62</v>
      </c>
      <c r="E31" s="66"/>
    </row>
    <row r="32" spans="1:5" s="67" customFormat="1" ht="25.5">
      <c r="A32" s="68" t="s">
        <v>192</v>
      </c>
      <c r="B32" s="64" t="s">
        <v>193</v>
      </c>
      <c r="C32" s="65"/>
      <c r="D32" s="69">
        <v>146976.66</v>
      </c>
      <c r="E32" s="66" t="s">
        <v>189</v>
      </c>
    </row>
    <row r="33" spans="1:5" ht="38.25">
      <c r="A33" s="8" t="s">
        <v>3</v>
      </c>
      <c r="B33" s="32" t="s">
        <v>15</v>
      </c>
      <c r="C33" s="31">
        <f>SUM(C34:C37)</f>
        <v>5362000</v>
      </c>
      <c r="D33" s="31">
        <f>SUM(D34:D37)</f>
        <v>5655959.57</v>
      </c>
      <c r="E33" s="61">
        <f aca="true" t="shared" si="0" ref="E33:E46">D33/C33*100</f>
        <v>105.48227471092876</v>
      </c>
    </row>
    <row r="34" spans="1:5" ht="89.25" customHeight="1">
      <c r="A34" s="17" t="s">
        <v>41</v>
      </c>
      <c r="B34" s="33" t="s">
        <v>100</v>
      </c>
      <c r="C34" s="31">
        <v>1784000</v>
      </c>
      <c r="D34" s="31">
        <v>1270515.78</v>
      </c>
      <c r="E34" s="61">
        <f t="shared" si="0"/>
        <v>71.21725224215247</v>
      </c>
    </row>
    <row r="35" spans="1:5" ht="93.75" customHeight="1">
      <c r="A35" s="9" t="s">
        <v>73</v>
      </c>
      <c r="B35" s="32" t="s">
        <v>72</v>
      </c>
      <c r="C35" s="31">
        <v>95000</v>
      </c>
      <c r="D35" s="31">
        <v>80733.11</v>
      </c>
      <c r="E35" s="61">
        <f t="shared" si="0"/>
        <v>84.98222105263157</v>
      </c>
    </row>
    <row r="36" spans="1:5" ht="81" customHeight="1">
      <c r="A36" s="17" t="s">
        <v>67</v>
      </c>
      <c r="B36" s="33" t="s">
        <v>37</v>
      </c>
      <c r="C36" s="31">
        <v>118000</v>
      </c>
      <c r="D36" s="31">
        <v>43212</v>
      </c>
      <c r="E36" s="61">
        <f t="shared" si="0"/>
        <v>36.62033898305085</v>
      </c>
    </row>
    <row r="37" spans="1:5" ht="90" customHeight="1">
      <c r="A37" s="9" t="s">
        <v>68</v>
      </c>
      <c r="B37" s="32" t="s">
        <v>66</v>
      </c>
      <c r="C37" s="31">
        <v>3365000</v>
      </c>
      <c r="D37" s="31">
        <v>4261498.68</v>
      </c>
      <c r="E37" s="61">
        <f t="shared" si="0"/>
        <v>126.64186270430906</v>
      </c>
    </row>
    <row r="38" spans="1:5" ht="12.75">
      <c r="A38" s="9"/>
      <c r="B38" s="32"/>
      <c r="C38" s="31"/>
      <c r="D38" s="31"/>
      <c r="E38" s="61"/>
    </row>
    <row r="39" spans="1:5" ht="25.5">
      <c r="A39" s="10" t="s">
        <v>7</v>
      </c>
      <c r="B39" s="32" t="s">
        <v>16</v>
      </c>
      <c r="C39" s="31">
        <f>SUM(C40:C43)</f>
        <v>7380000</v>
      </c>
      <c r="D39" s="31">
        <f>SUM(D40:D43)</f>
        <v>7522783.36</v>
      </c>
      <c r="E39" s="61">
        <f t="shared" si="0"/>
        <v>101.93473387533875</v>
      </c>
    </row>
    <row r="40" spans="1:5" ht="38.25">
      <c r="A40" s="27" t="s">
        <v>105</v>
      </c>
      <c r="B40" s="32" t="s">
        <v>109</v>
      </c>
      <c r="C40" s="31">
        <v>595000</v>
      </c>
      <c r="D40" s="31">
        <v>726682.95</v>
      </c>
      <c r="E40" s="61">
        <f t="shared" si="0"/>
        <v>122.1315882352941</v>
      </c>
    </row>
    <row r="41" spans="1:5" ht="38.25">
      <c r="A41" s="27" t="s">
        <v>106</v>
      </c>
      <c r="B41" s="32" t="s">
        <v>110</v>
      </c>
      <c r="C41" s="31">
        <v>5000</v>
      </c>
      <c r="D41" s="31">
        <v>11039.86</v>
      </c>
      <c r="E41" s="61">
        <f t="shared" si="0"/>
        <v>220.79720000000003</v>
      </c>
    </row>
    <row r="42" spans="1:5" ht="25.5">
      <c r="A42" s="27" t="s">
        <v>107</v>
      </c>
      <c r="B42" s="32" t="s">
        <v>111</v>
      </c>
      <c r="C42" s="31">
        <v>30000</v>
      </c>
      <c r="D42" s="31">
        <v>22627.31</v>
      </c>
      <c r="E42" s="61">
        <f t="shared" si="0"/>
        <v>75.42436666666667</v>
      </c>
    </row>
    <row r="43" spans="1:5" ht="25.5">
      <c r="A43" s="28" t="s">
        <v>108</v>
      </c>
      <c r="B43" s="32" t="s">
        <v>112</v>
      </c>
      <c r="C43" s="31">
        <v>6750000</v>
      </c>
      <c r="D43" s="31">
        <v>6762433.24</v>
      </c>
      <c r="E43" s="61">
        <f t="shared" si="0"/>
        <v>100.18419614814815</v>
      </c>
    </row>
    <row r="44" spans="1:5" ht="12.75">
      <c r="A44" s="9"/>
      <c r="B44" s="34"/>
      <c r="C44" s="31"/>
      <c r="D44" s="31"/>
      <c r="E44" s="61"/>
    </row>
    <row r="45" spans="1:5" ht="25.5">
      <c r="A45" s="10" t="s">
        <v>92</v>
      </c>
      <c r="B45" s="32" t="s">
        <v>93</v>
      </c>
      <c r="C45" s="31">
        <f>SUM(C46)</f>
        <v>972767.14</v>
      </c>
      <c r="D45" s="31">
        <f>SUM(D46)</f>
        <v>1044668.54</v>
      </c>
      <c r="E45" s="61">
        <f t="shared" si="0"/>
        <v>107.39142977218576</v>
      </c>
    </row>
    <row r="46" spans="1:5" ht="25.5">
      <c r="A46" s="9" t="s">
        <v>102</v>
      </c>
      <c r="B46" s="32" t="s">
        <v>101</v>
      </c>
      <c r="C46" s="31">
        <v>972767.14</v>
      </c>
      <c r="D46" s="31">
        <v>1044668.54</v>
      </c>
      <c r="E46" s="61">
        <f t="shared" si="0"/>
        <v>107.39142977218576</v>
      </c>
    </row>
    <row r="47" spans="1:5" ht="12.75">
      <c r="A47" s="9"/>
      <c r="B47" s="34"/>
      <c r="C47" s="31"/>
      <c r="D47" s="31"/>
      <c r="E47" s="61"/>
    </row>
    <row r="48" spans="1:5" ht="25.5">
      <c r="A48" s="22" t="s">
        <v>74</v>
      </c>
      <c r="B48" s="35" t="s">
        <v>75</v>
      </c>
      <c r="C48" s="31">
        <f>SUM(C49:C50)</f>
        <v>875000</v>
      </c>
      <c r="D48" s="31">
        <f>SUM(D49:D50)</f>
        <v>629945.98</v>
      </c>
      <c r="E48" s="61">
        <f>D48/C48*100</f>
        <v>71.99382628571428</v>
      </c>
    </row>
    <row r="49" spans="1:5" ht="104.25" customHeight="1">
      <c r="A49" s="25" t="s">
        <v>104</v>
      </c>
      <c r="B49" s="36" t="s">
        <v>103</v>
      </c>
      <c r="C49" s="31">
        <v>800000</v>
      </c>
      <c r="D49" s="31">
        <v>389810</v>
      </c>
      <c r="E49" s="61">
        <f>D49/C49*100</f>
        <v>48.72625</v>
      </c>
    </row>
    <row r="50" spans="1:5" ht="51">
      <c r="A50" s="9" t="s">
        <v>76</v>
      </c>
      <c r="B50" s="34" t="s">
        <v>119</v>
      </c>
      <c r="C50" s="31">
        <v>75000</v>
      </c>
      <c r="D50" s="31">
        <v>240135.98</v>
      </c>
      <c r="E50" s="61">
        <f>D50/C50*100</f>
        <v>320.18130666666667</v>
      </c>
    </row>
    <row r="51" spans="1:5" ht="12.75">
      <c r="A51" s="9"/>
      <c r="B51" s="34"/>
      <c r="C51" s="31"/>
      <c r="D51" s="31"/>
      <c r="E51" s="61"/>
    </row>
    <row r="52" spans="1:5" ht="12.75">
      <c r="A52" s="10" t="s">
        <v>40</v>
      </c>
      <c r="B52" s="32" t="s">
        <v>39</v>
      </c>
      <c r="C52" s="31">
        <f>SUM(C53:C59)</f>
        <v>630000</v>
      </c>
      <c r="D52" s="31">
        <f>SUM(D53:D59)</f>
        <v>685031.1599999999</v>
      </c>
      <c r="E52" s="61">
        <f>D52/C52*100</f>
        <v>108.73510476190475</v>
      </c>
    </row>
    <row r="53" spans="1:5" ht="25.5">
      <c r="A53" s="17" t="s">
        <v>57</v>
      </c>
      <c r="B53" s="32" t="s">
        <v>69</v>
      </c>
      <c r="C53" s="31">
        <v>26000</v>
      </c>
      <c r="D53" s="31">
        <v>5050</v>
      </c>
      <c r="E53" s="61">
        <f>D53/C53*100</f>
        <v>19.423076923076923</v>
      </c>
    </row>
    <row r="54" spans="1:5" s="67" customFormat="1" ht="63.75">
      <c r="A54" s="68" t="s">
        <v>194</v>
      </c>
      <c r="B54" s="74" t="s">
        <v>195</v>
      </c>
      <c r="C54" s="75"/>
      <c r="D54" s="76">
        <v>30000</v>
      </c>
      <c r="E54" s="70" t="e">
        <f>SUM(D54/C54*100)</f>
        <v>#DIV/0!</v>
      </c>
    </row>
    <row r="55" spans="1:5" ht="102.75" customHeight="1">
      <c r="A55" s="17" t="s">
        <v>77</v>
      </c>
      <c r="B55" s="32" t="s">
        <v>70</v>
      </c>
      <c r="C55" s="31">
        <v>139000</v>
      </c>
      <c r="D55" s="31">
        <v>46398</v>
      </c>
      <c r="E55" s="61">
        <f>D55/C55*100</f>
        <v>33.37985611510791</v>
      </c>
    </row>
    <row r="56" spans="1:5" ht="63" customHeight="1">
      <c r="A56" s="17" t="s">
        <v>60</v>
      </c>
      <c r="B56" s="32" t="s">
        <v>71</v>
      </c>
      <c r="C56" s="31">
        <v>28000</v>
      </c>
      <c r="D56" s="31">
        <v>71923.49</v>
      </c>
      <c r="E56" s="61">
        <f>D56/C56*100</f>
        <v>256.86960714285715</v>
      </c>
    </row>
    <row r="57" spans="1:5" s="67" customFormat="1" ht="38.25">
      <c r="A57" s="68" t="s">
        <v>196</v>
      </c>
      <c r="B57" s="74" t="s">
        <v>197</v>
      </c>
      <c r="C57" s="75">
        <v>0</v>
      </c>
      <c r="D57" s="76">
        <v>600</v>
      </c>
      <c r="E57" s="61" t="e">
        <f>D57/C57*100</f>
        <v>#DIV/0!</v>
      </c>
    </row>
    <row r="58" spans="1:5" s="67" customFormat="1" ht="63.75">
      <c r="A58" s="68" t="s">
        <v>198</v>
      </c>
      <c r="B58" s="74" t="s">
        <v>199</v>
      </c>
      <c r="C58" s="75">
        <v>0</v>
      </c>
      <c r="D58" s="76">
        <v>43200</v>
      </c>
      <c r="E58" s="61" t="e">
        <f>D58/C58*100</f>
        <v>#DIV/0!</v>
      </c>
    </row>
    <row r="59" spans="1:5" ht="50.25" customHeight="1">
      <c r="A59" s="17" t="s">
        <v>58</v>
      </c>
      <c r="B59" s="37" t="s">
        <v>59</v>
      </c>
      <c r="C59" s="31">
        <v>437000</v>
      </c>
      <c r="D59" s="31">
        <v>487859.67</v>
      </c>
      <c r="E59" s="61">
        <f>D59/C59*100</f>
        <v>111.63836842105263</v>
      </c>
    </row>
    <row r="60" spans="1:5" ht="12.75">
      <c r="A60" s="17"/>
      <c r="B60" s="38"/>
      <c r="C60" s="31"/>
      <c r="D60" s="31"/>
      <c r="E60" s="61"/>
    </row>
    <row r="61" spans="1:5" s="67" customFormat="1" ht="12.75">
      <c r="A61" s="63" t="s">
        <v>200</v>
      </c>
      <c r="B61" s="64" t="s">
        <v>201</v>
      </c>
      <c r="C61" s="65">
        <f>SUM(C62)</f>
        <v>0</v>
      </c>
      <c r="D61" s="65">
        <f>SUM(D62)</f>
        <v>-12399.86</v>
      </c>
      <c r="E61" s="66" t="s">
        <v>189</v>
      </c>
    </row>
    <row r="62" spans="1:5" s="67" customFormat="1" ht="12.75">
      <c r="A62" s="71" t="s">
        <v>202</v>
      </c>
      <c r="B62" s="64" t="s">
        <v>203</v>
      </c>
      <c r="C62" s="72"/>
      <c r="D62" s="73">
        <v>-12399.86</v>
      </c>
      <c r="E62" s="66" t="s">
        <v>189</v>
      </c>
    </row>
    <row r="63" spans="1:5" s="67" customFormat="1" ht="12.75">
      <c r="A63" s="71"/>
      <c r="B63" s="64"/>
      <c r="C63" s="72"/>
      <c r="D63" s="73"/>
      <c r="E63" s="66"/>
    </row>
    <row r="64" spans="1:5" ht="12.75">
      <c r="A64" s="7" t="s">
        <v>4</v>
      </c>
      <c r="B64" s="29" t="s">
        <v>17</v>
      </c>
      <c r="C64" s="30">
        <f>SUM(C66+C145+C147+C149)</f>
        <v>504206990.63</v>
      </c>
      <c r="D64" s="30">
        <f>SUM(D66+D145+D147+D149)</f>
        <v>489020963.24999994</v>
      </c>
      <c r="E64" s="60">
        <f>D64/C64*100</f>
        <v>96.9881362888235</v>
      </c>
    </row>
    <row r="65" spans="1:5" ht="12.75">
      <c r="A65" s="8"/>
      <c r="B65" s="32"/>
      <c r="C65" s="31"/>
      <c r="D65" s="31"/>
      <c r="E65" s="61"/>
    </row>
    <row r="66" spans="1:5" ht="38.25">
      <c r="A66" s="8" t="s">
        <v>38</v>
      </c>
      <c r="B66" s="32" t="s">
        <v>18</v>
      </c>
      <c r="C66" s="31">
        <f>SUM(C68+C72+C112+C133+C142)</f>
        <v>503599559.44</v>
      </c>
      <c r="D66" s="31">
        <f>SUM(D68+D72+D112+D133+D142)</f>
        <v>488413532.05999994</v>
      </c>
      <c r="E66" s="61">
        <f>D66/C66*100</f>
        <v>96.98450344220181</v>
      </c>
    </row>
    <row r="67" spans="1:5" ht="12.75">
      <c r="A67" s="8"/>
      <c r="B67" s="32"/>
      <c r="C67" s="31"/>
      <c r="D67" s="31"/>
      <c r="E67" s="61"/>
    </row>
    <row r="68" spans="1:5" ht="40.5" customHeight="1">
      <c r="A68" s="16" t="s">
        <v>146</v>
      </c>
      <c r="B68" s="36" t="s">
        <v>19</v>
      </c>
      <c r="C68" s="39">
        <f>SUM(C69:C70)</f>
        <v>3470000</v>
      </c>
      <c r="D68" s="39">
        <f>SUM(D69:D70)</f>
        <v>3470000</v>
      </c>
      <c r="E68" s="61">
        <f>D68/C68*100</f>
        <v>100</v>
      </c>
    </row>
    <row r="69" spans="1:5" ht="25.5">
      <c r="A69" s="9" t="s">
        <v>42</v>
      </c>
      <c r="B69" s="32" t="s">
        <v>43</v>
      </c>
      <c r="C69" s="39">
        <v>1953400</v>
      </c>
      <c r="D69" s="39">
        <v>1953400</v>
      </c>
      <c r="E69" s="61">
        <f>D69/C69*100</f>
        <v>100</v>
      </c>
    </row>
    <row r="70" spans="1:5" ht="38.25">
      <c r="A70" s="9" t="s">
        <v>153</v>
      </c>
      <c r="B70" s="32" t="s">
        <v>152</v>
      </c>
      <c r="C70" s="39">
        <v>1516600</v>
      </c>
      <c r="D70" s="39">
        <v>1516600</v>
      </c>
      <c r="E70" s="61">
        <f>D70/C70*100</f>
        <v>100</v>
      </c>
    </row>
    <row r="71" spans="1:5" ht="12.75">
      <c r="A71" s="1"/>
      <c r="B71" s="32"/>
      <c r="C71" s="39"/>
      <c r="D71" s="39"/>
      <c r="E71" s="61"/>
    </row>
    <row r="72" spans="1:5" ht="40.5" customHeight="1">
      <c r="A72" s="16" t="s">
        <v>145</v>
      </c>
      <c r="B72" s="36" t="s">
        <v>20</v>
      </c>
      <c r="C72" s="39">
        <f>SUM(C79+C84+C85+C86+C87+C88+C89+C83+C73+C74+C75)</f>
        <v>310453554.32</v>
      </c>
      <c r="D72" s="39">
        <f>SUM(D79+D84+D85+D86+D87+D88+D89+D83+D73+D74+D75)</f>
        <v>295288194.4</v>
      </c>
      <c r="E72" s="61">
        <f aca="true" t="shared" si="1" ref="E72:E136">D72/C72*100</f>
        <v>95.11509541154477</v>
      </c>
    </row>
    <row r="73" spans="1:5" ht="29.25" customHeight="1">
      <c r="A73" s="56" t="s">
        <v>177</v>
      </c>
      <c r="B73" s="36" t="s">
        <v>174</v>
      </c>
      <c r="C73" s="39">
        <v>226580</v>
      </c>
      <c r="D73" s="39">
        <v>226580</v>
      </c>
      <c r="E73" s="61">
        <f t="shared" si="1"/>
        <v>100</v>
      </c>
    </row>
    <row r="74" spans="1:5" ht="56.25" customHeight="1">
      <c r="A74" s="56" t="s">
        <v>179</v>
      </c>
      <c r="B74" s="36" t="s">
        <v>178</v>
      </c>
      <c r="C74" s="39">
        <v>47400</v>
      </c>
      <c r="D74" s="39">
        <v>47400</v>
      </c>
      <c r="E74" s="61">
        <f t="shared" si="1"/>
        <v>100</v>
      </c>
    </row>
    <row r="75" spans="1:5" ht="42.75" customHeight="1">
      <c r="A75" s="56" t="s">
        <v>183</v>
      </c>
      <c r="B75" s="36" t="s">
        <v>180</v>
      </c>
      <c r="C75" s="39">
        <f>C76+C77+C78</f>
        <v>1917230</v>
      </c>
      <c r="D75" s="39">
        <f>D76+D77+D78</f>
        <v>1917230</v>
      </c>
      <c r="E75" s="61">
        <f t="shared" si="1"/>
        <v>100</v>
      </c>
    </row>
    <row r="76" spans="1:5" ht="21" customHeight="1">
      <c r="A76" s="56" t="s">
        <v>181</v>
      </c>
      <c r="B76" s="36"/>
      <c r="C76" s="39">
        <v>419830</v>
      </c>
      <c r="D76" s="39">
        <v>419830</v>
      </c>
      <c r="E76" s="61">
        <f t="shared" si="1"/>
        <v>100</v>
      </c>
    </row>
    <row r="77" spans="1:5" ht="27" customHeight="1">
      <c r="A77" s="56" t="s">
        <v>182</v>
      </c>
      <c r="B77" s="36"/>
      <c r="C77" s="39">
        <v>417400</v>
      </c>
      <c r="D77" s="39">
        <v>417400</v>
      </c>
      <c r="E77" s="61">
        <f t="shared" si="1"/>
        <v>100</v>
      </c>
    </row>
    <row r="78" spans="1:5" ht="18.75" customHeight="1">
      <c r="A78" s="56" t="s">
        <v>186</v>
      </c>
      <c r="B78" s="36"/>
      <c r="C78" s="39">
        <v>1080000</v>
      </c>
      <c r="D78" s="39">
        <v>1080000</v>
      </c>
      <c r="E78" s="61">
        <f t="shared" si="1"/>
        <v>100</v>
      </c>
    </row>
    <row r="79" spans="1:5" ht="57" customHeight="1">
      <c r="A79" s="16" t="s">
        <v>114</v>
      </c>
      <c r="B79" s="36" t="s">
        <v>115</v>
      </c>
      <c r="C79" s="39">
        <f>SUM(C80:C82)</f>
        <v>73928500</v>
      </c>
      <c r="D79" s="39">
        <f>SUM(D80:D82)</f>
        <v>73727695.92</v>
      </c>
      <c r="E79" s="61">
        <f t="shared" si="1"/>
        <v>99.72838069215526</v>
      </c>
    </row>
    <row r="80" spans="1:5" ht="47.25" customHeight="1">
      <c r="A80" s="1" t="s">
        <v>116</v>
      </c>
      <c r="B80" s="36"/>
      <c r="C80" s="39">
        <v>68553500</v>
      </c>
      <c r="D80" s="39">
        <v>68553497.92</v>
      </c>
      <c r="E80" s="61">
        <f t="shared" si="1"/>
        <v>99.99999696587338</v>
      </c>
    </row>
    <row r="81" spans="1:5" ht="64.5" customHeight="1">
      <c r="A81" s="1" t="s">
        <v>161</v>
      </c>
      <c r="B81" s="36"/>
      <c r="C81" s="39">
        <v>1075000</v>
      </c>
      <c r="D81" s="39">
        <v>1074198</v>
      </c>
      <c r="E81" s="61">
        <f t="shared" si="1"/>
        <v>99.92539534883721</v>
      </c>
    </row>
    <row r="82" spans="1:5" ht="57" customHeight="1">
      <c r="A82" s="1" t="s">
        <v>155</v>
      </c>
      <c r="B82" s="36"/>
      <c r="C82" s="39">
        <v>4300000</v>
      </c>
      <c r="D82" s="39">
        <v>4100000</v>
      </c>
      <c r="E82" s="61">
        <f t="shared" si="1"/>
        <v>95.34883720930233</v>
      </c>
    </row>
    <row r="83" spans="1:5" ht="60" customHeight="1">
      <c r="A83" s="16" t="s">
        <v>160</v>
      </c>
      <c r="B83" s="32" t="s">
        <v>159</v>
      </c>
      <c r="C83" s="39">
        <v>1152436</v>
      </c>
      <c r="D83" s="39">
        <v>1152436</v>
      </c>
      <c r="E83" s="61">
        <f t="shared" si="1"/>
        <v>100</v>
      </c>
    </row>
    <row r="84" spans="1:5" ht="121.5" customHeight="1">
      <c r="A84" s="55" t="s">
        <v>163</v>
      </c>
      <c r="B84" s="32" t="s">
        <v>175</v>
      </c>
      <c r="C84" s="39">
        <v>64057170.08</v>
      </c>
      <c r="D84" s="39">
        <v>49217151.02</v>
      </c>
      <c r="E84" s="61">
        <f t="shared" si="1"/>
        <v>76.83316474726166</v>
      </c>
    </row>
    <row r="85" spans="1:5" ht="83.25" customHeight="1">
      <c r="A85" s="55" t="s">
        <v>170</v>
      </c>
      <c r="B85" s="32" t="s">
        <v>176</v>
      </c>
      <c r="C85" s="39">
        <v>9000733.75</v>
      </c>
      <c r="D85" s="39">
        <v>9000733.75</v>
      </c>
      <c r="E85" s="61">
        <f t="shared" si="1"/>
        <v>100</v>
      </c>
    </row>
    <row r="86" spans="1:5" ht="39.75" customHeight="1">
      <c r="A86" s="55" t="s">
        <v>164</v>
      </c>
      <c r="B86" s="32" t="s">
        <v>165</v>
      </c>
      <c r="C86" s="39">
        <v>3410000</v>
      </c>
      <c r="D86" s="39">
        <v>3410000</v>
      </c>
      <c r="E86" s="61">
        <f t="shared" si="1"/>
        <v>100</v>
      </c>
    </row>
    <row r="87" spans="1:5" ht="66" customHeight="1">
      <c r="A87" s="55" t="s">
        <v>167</v>
      </c>
      <c r="B87" s="32" t="s">
        <v>166</v>
      </c>
      <c r="C87" s="39">
        <v>15009800</v>
      </c>
      <c r="D87" s="39">
        <v>15009517.17</v>
      </c>
      <c r="E87" s="61">
        <f t="shared" si="1"/>
        <v>99.99811569774414</v>
      </c>
    </row>
    <row r="88" spans="1:5" ht="39.75" customHeight="1">
      <c r="A88" s="55" t="s">
        <v>168</v>
      </c>
      <c r="B88" s="32" t="s">
        <v>169</v>
      </c>
      <c r="C88" s="39">
        <v>700000</v>
      </c>
      <c r="D88" s="39">
        <v>700000</v>
      </c>
      <c r="E88" s="61">
        <f t="shared" si="1"/>
        <v>100</v>
      </c>
    </row>
    <row r="89" spans="1:5" ht="12.75">
      <c r="A89" s="9" t="s">
        <v>26</v>
      </c>
      <c r="B89" s="32" t="s">
        <v>25</v>
      </c>
      <c r="C89" s="31">
        <f>SUM(C90)</f>
        <v>141003704.49</v>
      </c>
      <c r="D89" s="31">
        <f>SUM(D90)</f>
        <v>140879450.54</v>
      </c>
      <c r="E89" s="61">
        <f t="shared" si="1"/>
        <v>99.91187894640822</v>
      </c>
    </row>
    <row r="90" spans="1:5" ht="25.5">
      <c r="A90" s="9" t="s">
        <v>28</v>
      </c>
      <c r="B90" s="32" t="s">
        <v>27</v>
      </c>
      <c r="C90" s="31">
        <f>SUM(C91:C110)</f>
        <v>141003704.49</v>
      </c>
      <c r="D90" s="31">
        <f>SUM(D91:D110)</f>
        <v>140879450.54</v>
      </c>
      <c r="E90" s="61">
        <f t="shared" si="1"/>
        <v>99.91187894640822</v>
      </c>
    </row>
    <row r="91" spans="1:5" ht="25.5">
      <c r="A91" s="1" t="s">
        <v>113</v>
      </c>
      <c r="B91" s="32"/>
      <c r="C91" s="31">
        <v>96103600</v>
      </c>
      <c r="D91" s="31">
        <v>96103600</v>
      </c>
      <c r="E91" s="61">
        <f t="shared" si="1"/>
        <v>100</v>
      </c>
    </row>
    <row r="92" spans="1:5" ht="35.25" customHeight="1">
      <c r="A92" s="1" t="s">
        <v>205</v>
      </c>
      <c r="B92" s="32"/>
      <c r="C92" s="31">
        <v>1509687.15</v>
      </c>
      <c r="D92" s="31">
        <v>1509687.15</v>
      </c>
      <c r="E92" s="61">
        <f t="shared" si="1"/>
        <v>100</v>
      </c>
    </row>
    <row r="93" spans="1:5" ht="63.75">
      <c r="A93" s="1" t="s">
        <v>151</v>
      </c>
      <c r="B93" s="32"/>
      <c r="C93" s="31">
        <v>700000</v>
      </c>
      <c r="D93" s="31">
        <v>700000</v>
      </c>
      <c r="E93" s="61">
        <f t="shared" si="1"/>
        <v>100</v>
      </c>
    </row>
    <row r="94" spans="1:5" ht="77.25" customHeight="1">
      <c r="A94" s="1" t="s">
        <v>46</v>
      </c>
      <c r="B94" s="32"/>
      <c r="C94" s="31">
        <v>82300</v>
      </c>
      <c r="D94" s="31">
        <v>82300</v>
      </c>
      <c r="E94" s="61">
        <f t="shared" si="1"/>
        <v>100</v>
      </c>
    </row>
    <row r="95" spans="1:5" ht="25.5">
      <c r="A95" s="1" t="s">
        <v>120</v>
      </c>
      <c r="B95" s="32"/>
      <c r="C95" s="31">
        <v>2238500</v>
      </c>
      <c r="D95" s="31">
        <v>2238500</v>
      </c>
      <c r="E95" s="61">
        <f t="shared" si="1"/>
        <v>100</v>
      </c>
    </row>
    <row r="96" spans="1:5" ht="66" customHeight="1">
      <c r="A96" s="1" t="s">
        <v>122</v>
      </c>
      <c r="B96" s="32"/>
      <c r="C96" s="31">
        <v>449500</v>
      </c>
      <c r="D96" s="31">
        <v>449500</v>
      </c>
      <c r="E96" s="61">
        <f t="shared" si="1"/>
        <v>100</v>
      </c>
    </row>
    <row r="97" spans="1:5" ht="53.25" customHeight="1">
      <c r="A97" s="1" t="s">
        <v>49</v>
      </c>
      <c r="B97" s="32"/>
      <c r="C97" s="31">
        <v>474000</v>
      </c>
      <c r="D97" s="31">
        <v>474000</v>
      </c>
      <c r="E97" s="61">
        <f t="shared" si="1"/>
        <v>100</v>
      </c>
    </row>
    <row r="98" spans="1:5" ht="95.25" customHeight="1">
      <c r="A98" s="46" t="s">
        <v>132</v>
      </c>
      <c r="B98" s="32"/>
      <c r="C98" s="31">
        <v>8459300</v>
      </c>
      <c r="D98" s="31">
        <v>8459300</v>
      </c>
      <c r="E98" s="61">
        <f t="shared" si="1"/>
        <v>100</v>
      </c>
    </row>
    <row r="99" spans="1:5" ht="30" customHeight="1">
      <c r="A99" s="1" t="s">
        <v>135</v>
      </c>
      <c r="B99" s="32"/>
      <c r="C99" s="31">
        <v>160000</v>
      </c>
      <c r="D99" s="31">
        <v>50746.05</v>
      </c>
      <c r="E99" s="61">
        <f t="shared" si="1"/>
        <v>31.71628125</v>
      </c>
    </row>
    <row r="100" spans="1:5" ht="105.75" customHeight="1">
      <c r="A100" s="48" t="s">
        <v>136</v>
      </c>
      <c r="B100" s="32"/>
      <c r="C100" s="31">
        <v>14680900</v>
      </c>
      <c r="D100" s="31">
        <v>14680900</v>
      </c>
      <c r="E100" s="61">
        <f t="shared" si="1"/>
        <v>100</v>
      </c>
    </row>
    <row r="101" spans="1:5" ht="59.25" customHeight="1">
      <c r="A101" s="26" t="s">
        <v>117</v>
      </c>
      <c r="B101" s="32"/>
      <c r="C101" s="31">
        <v>1993500</v>
      </c>
      <c r="D101" s="31">
        <v>1993500</v>
      </c>
      <c r="E101" s="61">
        <f t="shared" si="1"/>
        <v>100</v>
      </c>
    </row>
    <row r="102" spans="1:5" ht="37.5" customHeight="1">
      <c r="A102" s="26" t="s">
        <v>118</v>
      </c>
      <c r="B102" s="32"/>
      <c r="C102" s="31">
        <v>6647900</v>
      </c>
      <c r="D102" s="31">
        <v>6647900</v>
      </c>
      <c r="E102" s="61">
        <f t="shared" si="1"/>
        <v>100</v>
      </c>
    </row>
    <row r="103" spans="1:5" ht="61.5" customHeight="1">
      <c r="A103" s="26" t="s">
        <v>206</v>
      </c>
      <c r="B103" s="32"/>
      <c r="C103" s="31">
        <v>1176100</v>
      </c>
      <c r="D103" s="31">
        <v>1176100</v>
      </c>
      <c r="E103" s="61">
        <f t="shared" si="1"/>
        <v>100</v>
      </c>
    </row>
    <row r="104" spans="1:5" ht="130.5" customHeight="1">
      <c r="A104" s="45" t="s">
        <v>131</v>
      </c>
      <c r="B104" s="32"/>
      <c r="C104" s="31">
        <v>2000000</v>
      </c>
      <c r="D104" s="31">
        <v>2000000</v>
      </c>
      <c r="E104" s="61">
        <f t="shared" si="1"/>
        <v>100</v>
      </c>
    </row>
    <row r="105" spans="1:5" ht="66.75" customHeight="1">
      <c r="A105" s="1" t="s">
        <v>207</v>
      </c>
      <c r="B105" s="49"/>
      <c r="C105" s="59">
        <v>990650</v>
      </c>
      <c r="D105" s="59">
        <v>990650</v>
      </c>
      <c r="E105" s="61">
        <f t="shared" si="1"/>
        <v>100</v>
      </c>
    </row>
    <row r="106" spans="1:5" ht="66.75" customHeight="1">
      <c r="A106" s="1" t="s">
        <v>155</v>
      </c>
      <c r="B106" s="53"/>
      <c r="C106" s="59">
        <v>600000</v>
      </c>
      <c r="D106" s="59">
        <v>585000</v>
      </c>
      <c r="E106" s="61">
        <f t="shared" si="1"/>
        <v>97.5</v>
      </c>
    </row>
    <row r="107" spans="1:5" ht="55.5" customHeight="1">
      <c r="A107" s="1" t="s">
        <v>157</v>
      </c>
      <c r="B107" s="54"/>
      <c r="C107" s="59">
        <v>76000</v>
      </c>
      <c r="D107" s="59">
        <v>76000</v>
      </c>
      <c r="E107" s="61">
        <f t="shared" si="1"/>
        <v>100</v>
      </c>
    </row>
    <row r="108" spans="1:5" ht="55.5" customHeight="1">
      <c r="A108" s="1" t="s">
        <v>158</v>
      </c>
      <c r="B108" s="54"/>
      <c r="C108" s="59">
        <v>175767.34</v>
      </c>
      <c r="D108" s="59">
        <v>175767.34</v>
      </c>
      <c r="E108" s="61">
        <f t="shared" si="1"/>
        <v>100</v>
      </c>
    </row>
    <row r="109" spans="1:5" ht="41.25" customHeight="1">
      <c r="A109" s="1" t="s">
        <v>162</v>
      </c>
      <c r="B109" s="54"/>
      <c r="C109" s="59">
        <v>1556000</v>
      </c>
      <c r="D109" s="59">
        <v>1556000</v>
      </c>
      <c r="E109" s="61">
        <f t="shared" si="1"/>
        <v>100</v>
      </c>
    </row>
    <row r="110" spans="1:5" ht="43.5" customHeight="1">
      <c r="A110" s="1" t="s">
        <v>154</v>
      </c>
      <c r="B110" s="47"/>
      <c r="C110" s="59">
        <v>930000</v>
      </c>
      <c r="D110" s="59">
        <v>930000</v>
      </c>
      <c r="E110" s="61">
        <f t="shared" si="1"/>
        <v>100</v>
      </c>
    </row>
    <row r="111" spans="1:5" ht="12.75">
      <c r="A111" s="1"/>
      <c r="B111" s="32"/>
      <c r="C111" s="31"/>
      <c r="D111" s="31"/>
      <c r="E111" s="61"/>
    </row>
    <row r="112" spans="1:5" ht="38.25" customHeight="1">
      <c r="A112" s="16" t="s">
        <v>47</v>
      </c>
      <c r="B112" s="36" t="s">
        <v>24</v>
      </c>
      <c r="C112" s="39">
        <f>C113+C115+C116+C126+C127+C129+C114+C128</f>
        <v>185667086</v>
      </c>
      <c r="D112" s="39">
        <f>D113+D115+D116+D126+D127+D129+D114+D128</f>
        <v>185646418.54</v>
      </c>
      <c r="E112" s="61">
        <f t="shared" si="1"/>
        <v>99.9888685386057</v>
      </c>
    </row>
    <row r="113" spans="1:5" ht="61.5" customHeight="1">
      <c r="A113" s="21" t="s">
        <v>65</v>
      </c>
      <c r="B113" s="32" t="s">
        <v>97</v>
      </c>
      <c r="C113" s="39">
        <v>1224300</v>
      </c>
      <c r="D113" s="39">
        <v>1224300</v>
      </c>
      <c r="E113" s="61">
        <f t="shared" si="1"/>
        <v>100</v>
      </c>
    </row>
    <row r="114" spans="1:5" ht="45" customHeight="1">
      <c r="A114" s="21" t="s">
        <v>133</v>
      </c>
      <c r="B114" s="47" t="s">
        <v>134</v>
      </c>
      <c r="C114" s="39">
        <v>1770700</v>
      </c>
      <c r="D114" s="39">
        <v>1770700</v>
      </c>
      <c r="E114" s="61">
        <f t="shared" si="1"/>
        <v>100</v>
      </c>
    </row>
    <row r="115" spans="1:5" ht="51" customHeight="1">
      <c r="A115" s="9" t="s">
        <v>45</v>
      </c>
      <c r="B115" s="32" t="s">
        <v>30</v>
      </c>
      <c r="C115" s="39">
        <v>3599006</v>
      </c>
      <c r="D115" s="39">
        <v>3578341.44</v>
      </c>
      <c r="E115" s="61">
        <f t="shared" si="1"/>
        <v>99.4258259085981</v>
      </c>
    </row>
    <row r="116" spans="1:5" ht="50.25" customHeight="1">
      <c r="A116" s="16" t="s">
        <v>61</v>
      </c>
      <c r="B116" s="32" t="s">
        <v>62</v>
      </c>
      <c r="C116" s="39">
        <v>7837380</v>
      </c>
      <c r="D116" s="39">
        <v>7837377.1</v>
      </c>
      <c r="E116" s="61">
        <f t="shared" si="1"/>
        <v>99.99996299783855</v>
      </c>
    </row>
    <row r="117" spans="1:5" ht="51.75" customHeight="1">
      <c r="A117" s="1" t="s">
        <v>50</v>
      </c>
      <c r="B117" s="32"/>
      <c r="C117" s="39">
        <v>2519400</v>
      </c>
      <c r="D117" s="39">
        <v>2519400</v>
      </c>
      <c r="E117" s="61">
        <f t="shared" si="1"/>
        <v>100</v>
      </c>
    </row>
    <row r="118" spans="1:5" ht="25.5">
      <c r="A118" s="1" t="s">
        <v>51</v>
      </c>
      <c r="B118" s="32"/>
      <c r="C118" s="31">
        <v>308600</v>
      </c>
      <c r="D118" s="31">
        <v>308600</v>
      </c>
      <c r="E118" s="61">
        <f t="shared" si="1"/>
        <v>100</v>
      </c>
    </row>
    <row r="119" spans="1:5" ht="51.75" customHeight="1">
      <c r="A119" s="1" t="s">
        <v>52</v>
      </c>
      <c r="B119" s="32"/>
      <c r="C119" s="31">
        <v>1234400</v>
      </c>
      <c r="D119" s="31">
        <v>1234400</v>
      </c>
      <c r="E119" s="61">
        <f t="shared" si="1"/>
        <v>100</v>
      </c>
    </row>
    <row r="120" spans="1:5" ht="47.25" customHeight="1">
      <c r="A120" s="1" t="s">
        <v>53</v>
      </c>
      <c r="B120" s="32"/>
      <c r="C120" s="31">
        <v>900000</v>
      </c>
      <c r="D120" s="31">
        <v>900000</v>
      </c>
      <c r="E120" s="61">
        <f t="shared" si="1"/>
        <v>100</v>
      </c>
    </row>
    <row r="121" spans="1:5" ht="77.25" customHeight="1">
      <c r="A121" s="1" t="s">
        <v>78</v>
      </c>
      <c r="B121" s="32"/>
      <c r="C121" s="31">
        <v>25000</v>
      </c>
      <c r="D121" s="31">
        <v>25000</v>
      </c>
      <c r="E121" s="61">
        <f t="shared" si="1"/>
        <v>100</v>
      </c>
    </row>
    <row r="122" spans="1:5" ht="42.75" customHeight="1">
      <c r="A122" s="1" t="s">
        <v>54</v>
      </c>
      <c r="B122" s="32"/>
      <c r="C122" s="31">
        <v>1852000</v>
      </c>
      <c r="D122" s="31">
        <v>1852000</v>
      </c>
      <c r="E122" s="61">
        <f t="shared" si="1"/>
        <v>100</v>
      </c>
    </row>
    <row r="123" spans="1:5" ht="52.5" customHeight="1">
      <c r="A123" s="1" t="s">
        <v>55</v>
      </c>
      <c r="B123" s="32"/>
      <c r="C123" s="31">
        <v>925700</v>
      </c>
      <c r="D123" s="31">
        <v>925700</v>
      </c>
      <c r="E123" s="61">
        <f t="shared" si="1"/>
        <v>100</v>
      </c>
    </row>
    <row r="124" spans="1:5" ht="41.25" customHeight="1">
      <c r="A124" s="1" t="s">
        <v>95</v>
      </c>
      <c r="B124" s="32"/>
      <c r="C124" s="31">
        <v>47280</v>
      </c>
      <c r="D124" s="31">
        <v>47277.1</v>
      </c>
      <c r="E124" s="61">
        <f t="shared" si="1"/>
        <v>99.99386632825718</v>
      </c>
    </row>
    <row r="125" spans="1:5" ht="25.5">
      <c r="A125" s="1" t="s">
        <v>96</v>
      </c>
      <c r="B125" s="32"/>
      <c r="C125" s="31">
        <v>25000</v>
      </c>
      <c r="D125" s="31">
        <v>25000</v>
      </c>
      <c r="E125" s="61">
        <f t="shared" si="1"/>
        <v>100</v>
      </c>
    </row>
    <row r="126" spans="1:5" ht="94.5" customHeight="1">
      <c r="A126" s="9" t="s">
        <v>121</v>
      </c>
      <c r="B126" s="32" t="s">
        <v>63</v>
      </c>
      <c r="C126" s="39">
        <v>2675400</v>
      </c>
      <c r="D126" s="39">
        <v>2675400</v>
      </c>
      <c r="E126" s="61">
        <f t="shared" si="1"/>
        <v>100</v>
      </c>
    </row>
    <row r="127" spans="1:5" ht="88.5" customHeight="1">
      <c r="A127" s="9" t="s">
        <v>79</v>
      </c>
      <c r="B127" s="32" t="s">
        <v>64</v>
      </c>
      <c r="C127" s="39">
        <v>2300000</v>
      </c>
      <c r="D127" s="39">
        <v>2300000</v>
      </c>
      <c r="E127" s="61">
        <f t="shared" si="1"/>
        <v>100</v>
      </c>
    </row>
    <row r="128" spans="1:5" ht="88.5" customHeight="1">
      <c r="A128" s="9" t="s">
        <v>173</v>
      </c>
      <c r="B128" s="32" t="s">
        <v>172</v>
      </c>
      <c r="C128" s="39">
        <v>349600</v>
      </c>
      <c r="D128" s="39">
        <v>349600</v>
      </c>
      <c r="E128" s="61">
        <f t="shared" si="1"/>
        <v>100</v>
      </c>
    </row>
    <row r="129" spans="1:5" ht="12.75">
      <c r="A129" s="16" t="s">
        <v>32</v>
      </c>
      <c r="B129" s="36" t="s">
        <v>33</v>
      </c>
      <c r="C129" s="39">
        <f>SUM(C130)</f>
        <v>165910700</v>
      </c>
      <c r="D129" s="39">
        <f>SUM(D130)</f>
        <v>165910700</v>
      </c>
      <c r="E129" s="61">
        <f t="shared" si="1"/>
        <v>100</v>
      </c>
    </row>
    <row r="130" spans="1:5" ht="25.5">
      <c r="A130" s="9" t="s">
        <v>29</v>
      </c>
      <c r="B130" s="32" t="s">
        <v>31</v>
      </c>
      <c r="C130" s="39">
        <f>SUM(C131:C132)</f>
        <v>165910700</v>
      </c>
      <c r="D130" s="39">
        <f>SUM(D131:D132)</f>
        <v>165910700</v>
      </c>
      <c r="E130" s="61">
        <f t="shared" si="1"/>
        <v>100</v>
      </c>
    </row>
    <row r="131" spans="1:5" ht="25.5">
      <c r="A131" s="1" t="s">
        <v>94</v>
      </c>
      <c r="B131" s="32"/>
      <c r="C131" s="31">
        <v>165910700</v>
      </c>
      <c r="D131" s="31">
        <v>165910700</v>
      </c>
      <c r="E131" s="61">
        <f t="shared" si="1"/>
        <v>100</v>
      </c>
    </row>
    <row r="132" spans="1:5" ht="12.75">
      <c r="A132" s="1"/>
      <c r="B132" s="32"/>
      <c r="C132" s="31"/>
      <c r="D132" s="31"/>
      <c r="E132" s="61"/>
    </row>
    <row r="133" spans="1:5" ht="12.75">
      <c r="A133" s="9" t="s">
        <v>48</v>
      </c>
      <c r="B133" s="32" t="s">
        <v>44</v>
      </c>
      <c r="C133" s="39">
        <f>C140+C134</f>
        <v>3912419.12</v>
      </c>
      <c r="D133" s="39">
        <f>D140+D134</f>
        <v>3912419.12</v>
      </c>
      <c r="E133" s="61">
        <f t="shared" si="1"/>
        <v>100</v>
      </c>
    </row>
    <row r="134" spans="1:5" ht="79.5" customHeight="1">
      <c r="A134" s="1" t="s">
        <v>87</v>
      </c>
      <c r="B134" s="32" t="s">
        <v>88</v>
      </c>
      <c r="C134" s="39">
        <f>SUM(C135:C139)</f>
        <v>3746919.12</v>
      </c>
      <c r="D134" s="39">
        <f>SUM(D135:D139)</f>
        <v>3746919.12</v>
      </c>
      <c r="E134" s="61">
        <f t="shared" si="1"/>
        <v>100</v>
      </c>
    </row>
    <row r="135" spans="1:5" ht="38.25">
      <c r="A135" s="23" t="s">
        <v>124</v>
      </c>
      <c r="B135" s="32"/>
      <c r="C135" s="39">
        <v>1628400</v>
      </c>
      <c r="D135" s="39">
        <v>1628400</v>
      </c>
      <c r="E135" s="61">
        <f t="shared" si="1"/>
        <v>100</v>
      </c>
    </row>
    <row r="136" spans="1:5" ht="38.25">
      <c r="A136" s="23" t="s">
        <v>123</v>
      </c>
      <c r="B136" s="32"/>
      <c r="C136" s="39">
        <v>430000</v>
      </c>
      <c r="D136" s="39">
        <v>430000</v>
      </c>
      <c r="E136" s="61">
        <f t="shared" si="1"/>
        <v>100</v>
      </c>
    </row>
    <row r="137" spans="1:5" ht="39" customHeight="1">
      <c r="A137" s="23" t="s">
        <v>125</v>
      </c>
      <c r="B137" s="32"/>
      <c r="C137" s="39">
        <v>649600</v>
      </c>
      <c r="D137" s="39">
        <v>649600</v>
      </c>
      <c r="E137" s="61">
        <f aca="true" t="shared" si="2" ref="E137:E150">D137/C137*100</f>
        <v>100</v>
      </c>
    </row>
    <row r="138" spans="1:5" ht="30" customHeight="1">
      <c r="A138" s="23" t="s">
        <v>89</v>
      </c>
      <c r="B138" s="32"/>
      <c r="C138" s="39">
        <v>199200</v>
      </c>
      <c r="D138" s="39">
        <v>199200</v>
      </c>
      <c r="E138" s="61">
        <f t="shared" si="2"/>
        <v>100</v>
      </c>
    </row>
    <row r="139" spans="1:5" ht="43.5" customHeight="1">
      <c r="A139" s="23" t="s">
        <v>156</v>
      </c>
      <c r="B139" s="32"/>
      <c r="C139" s="39">
        <v>839719.12</v>
      </c>
      <c r="D139" s="39">
        <v>839719.12</v>
      </c>
      <c r="E139" s="61">
        <f t="shared" si="2"/>
        <v>100</v>
      </c>
    </row>
    <row r="140" spans="1:5" ht="54" customHeight="1">
      <c r="A140" s="1" t="s">
        <v>84</v>
      </c>
      <c r="B140" s="32" t="s">
        <v>85</v>
      </c>
      <c r="C140" s="39">
        <v>165500</v>
      </c>
      <c r="D140" s="39">
        <v>165500</v>
      </c>
      <c r="E140" s="61">
        <f t="shared" si="2"/>
        <v>100</v>
      </c>
    </row>
    <row r="141" spans="1:5" ht="12.75">
      <c r="A141" s="9"/>
      <c r="B141" s="32"/>
      <c r="C141" s="39"/>
      <c r="D141" s="39"/>
      <c r="E141" s="61"/>
    </row>
    <row r="142" spans="1:5" ht="45.75" customHeight="1">
      <c r="A142" s="9" t="s">
        <v>80</v>
      </c>
      <c r="B142" s="32" t="s">
        <v>81</v>
      </c>
      <c r="C142" s="39">
        <f>+C143</f>
        <v>96500</v>
      </c>
      <c r="D142" s="39">
        <f>+D143</f>
        <v>96500</v>
      </c>
      <c r="E142" s="61">
        <f t="shared" si="2"/>
        <v>100</v>
      </c>
    </row>
    <row r="143" spans="1:5" ht="38.25">
      <c r="A143" s="1" t="s">
        <v>83</v>
      </c>
      <c r="B143" s="32" t="s">
        <v>82</v>
      </c>
      <c r="C143" s="39">
        <f>+C144</f>
        <v>96500</v>
      </c>
      <c r="D143" s="39">
        <f>+D144</f>
        <v>96500</v>
      </c>
      <c r="E143" s="61">
        <f t="shared" si="2"/>
        <v>100</v>
      </c>
    </row>
    <row r="144" spans="1:5" ht="79.5" customHeight="1">
      <c r="A144" s="23" t="s">
        <v>86</v>
      </c>
      <c r="B144" s="32"/>
      <c r="C144" s="39">
        <v>96500</v>
      </c>
      <c r="D144" s="39">
        <v>96500</v>
      </c>
      <c r="E144" s="61">
        <f t="shared" si="2"/>
        <v>100</v>
      </c>
    </row>
    <row r="145" spans="1:5" ht="24" customHeight="1">
      <c r="A145" s="23" t="s">
        <v>147</v>
      </c>
      <c r="B145" s="47" t="s">
        <v>148</v>
      </c>
      <c r="C145" s="51">
        <f>C146</f>
        <v>1095860</v>
      </c>
      <c r="D145" s="51">
        <f>D146</f>
        <v>1095860</v>
      </c>
      <c r="E145" s="61">
        <f t="shared" si="2"/>
        <v>100</v>
      </c>
    </row>
    <row r="146" spans="1:5" ht="25.5" customHeight="1">
      <c r="A146" s="23" t="s">
        <v>149</v>
      </c>
      <c r="B146" s="52" t="s">
        <v>150</v>
      </c>
      <c r="C146" s="51">
        <v>1095860</v>
      </c>
      <c r="D146" s="51">
        <v>1095860</v>
      </c>
      <c r="E146" s="61">
        <f t="shared" si="2"/>
        <v>100</v>
      </c>
    </row>
    <row r="147" spans="1:5" ht="79.5" customHeight="1">
      <c r="A147" s="44" t="s">
        <v>137</v>
      </c>
      <c r="B147" s="49" t="s">
        <v>138</v>
      </c>
      <c r="C147" s="39">
        <f>C148</f>
        <v>8461.86</v>
      </c>
      <c r="D147" s="39">
        <f>D148</f>
        <v>8461.86</v>
      </c>
      <c r="E147" s="61">
        <f t="shared" si="2"/>
        <v>100</v>
      </c>
    </row>
    <row r="148" spans="1:5" ht="79.5" customHeight="1">
      <c r="A148" s="23" t="s">
        <v>139</v>
      </c>
      <c r="B148" s="47" t="s">
        <v>140</v>
      </c>
      <c r="C148" s="39">
        <v>8461.86</v>
      </c>
      <c r="D148" s="39">
        <v>8461.86</v>
      </c>
      <c r="E148" s="61">
        <f t="shared" si="2"/>
        <v>100</v>
      </c>
    </row>
    <row r="149" spans="1:5" ht="51" customHeight="1">
      <c r="A149" s="1" t="s">
        <v>141</v>
      </c>
      <c r="B149" s="47" t="s">
        <v>142</v>
      </c>
      <c r="C149" s="39">
        <f>C150</f>
        <v>-496890.67</v>
      </c>
      <c r="D149" s="39">
        <f>D150</f>
        <v>-496890.67</v>
      </c>
      <c r="E149" s="61">
        <f t="shared" si="2"/>
        <v>100</v>
      </c>
    </row>
    <row r="150" spans="1:5" ht="54" customHeight="1">
      <c r="A150" s="50" t="s">
        <v>143</v>
      </c>
      <c r="B150" s="47" t="s">
        <v>144</v>
      </c>
      <c r="C150" s="39">
        <v>-496890.67</v>
      </c>
      <c r="D150" s="39">
        <v>-496890.67</v>
      </c>
      <c r="E150" s="61">
        <f t="shared" si="2"/>
        <v>100</v>
      </c>
    </row>
    <row r="151" spans="1:5" ht="12.75">
      <c r="A151" s="23"/>
      <c r="B151" s="32"/>
      <c r="C151" s="39"/>
      <c r="D151" s="39"/>
      <c r="E151" s="31"/>
    </row>
    <row r="152" spans="1:5" ht="12.75">
      <c r="A152" s="11" t="s">
        <v>23</v>
      </c>
      <c r="B152" s="40"/>
      <c r="C152" s="41">
        <f>C16+C64</f>
        <v>589374306.77</v>
      </c>
      <c r="D152" s="41">
        <f>D16+D64</f>
        <v>578784797.06</v>
      </c>
      <c r="E152" s="62">
        <f>D152/C152*100</f>
        <v>98.20326241093971</v>
      </c>
    </row>
    <row r="153" spans="1:2" ht="13.5" customHeight="1">
      <c r="A153" s="12"/>
      <c r="B153" s="13"/>
    </row>
  </sheetData>
  <sheetProtection/>
  <mergeCells count="1">
    <mergeCell ref="A11:E1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Владимир Ф. Щепихин</cp:lastModifiedBy>
  <cp:lastPrinted>2013-12-12T05:42:25Z</cp:lastPrinted>
  <dcterms:created xsi:type="dcterms:W3CDTF">2004-09-13T07:20:24Z</dcterms:created>
  <dcterms:modified xsi:type="dcterms:W3CDTF">2014-04-01T12:34:10Z</dcterms:modified>
  <cp:category/>
  <cp:version/>
  <cp:contentType/>
  <cp:contentStatus/>
</cp:coreProperties>
</file>