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4" sheetId="1" r:id="rId1"/>
  </sheets>
  <definedNames>
    <definedName name="_xlnm.Print_Titles" localSheetId="0">'2014'!$13:$14</definedName>
    <definedName name="_xlnm.Print_Area" localSheetId="0">'2014'!$A$1:$F$141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D126" authorId="0">
      <text>
        <r>
          <rPr>
            <sz val="8"/>
            <rFont val="Tahoma"/>
            <family val="0"/>
          </rPr>
          <t>от МО "Долгощельское" май,июнь,июль</t>
        </r>
      </text>
    </comment>
  </commentList>
</comments>
</file>

<file path=xl/sharedStrings.xml><?xml version="1.0" encoding="utf-8"?>
<sst xmlns="http://schemas.openxmlformats.org/spreadsheetml/2006/main" count="195" uniqueCount="192">
  <si>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</si>
  <si>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</si>
  <si>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</si>
  <si>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</si>
  <si>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</si>
  <si>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</si>
  <si>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</si>
  <si>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</si>
  <si>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</si>
  <si>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</si>
  <si>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</si>
  <si>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</si>
  <si>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</si>
  <si>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</si>
  <si>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</si>
  <si>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</si>
  <si>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</si>
  <si>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</si>
  <si>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2 02 01000 00 0000 151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</si>
  <si>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</si>
  <si>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</si>
  <si>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</si>
  <si>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</si>
  <si>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</si>
  <si>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</si>
  <si>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</si>
  <si>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</si>
  <si>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</si>
  <si>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</si>
  <si>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</si>
  <si>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</si>
  <si>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</si>
  <si>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</si>
  <si>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</si>
  <si>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</si>
  <si>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</si>
  <si>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</si>
  <si>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</si>
  <si>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Дотации бюджетам муниципальных районов на выравнивание бюджетной обеспеченности</t>
  </si>
  <si>
    <t>2 02 01001 05 0000 151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</si>
  <si>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</si>
  <si>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</si>
  <si>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</si>
  <si>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</si>
  <si>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</si>
  <si>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</si>
  <si>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</si>
  <si>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</si>
  <si>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</si>
  <si>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</si>
  <si>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</si>
  <si>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</si>
  <si>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Денежные взыскания (штрафы) за нарушения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</si>
  <si>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</si>
  <si>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</si>
  <si>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</si>
  <si>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</si>
  <si>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</si>
  <si>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</si>
  <si>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</si>
  <si>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</si>
  <si>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1 16 03000 00 0000 140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</si>
  <si>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</si>
  <si>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</si>
  <si>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</si>
  <si>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</si>
  <si>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</si>
  <si>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 ОТ ДРУГИХ БЮДЖЕТОВ БЮДЖЕТНОЙ СИСТЕМЫ</t>
  </si>
  <si>
    <t>2 02 09000 00 0000 151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</si>
  <si>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</si>
  <si>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</si>
  <si>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</si>
  <si>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</si>
  <si>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</si>
  <si>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</si>
  <si>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</si>
  <si>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</si>
  <si>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</si>
  <si>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</si>
  <si>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</si>
  <si>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</si>
  <si>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</si>
  <si>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</si>
  <si>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</si>
  <si>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</si>
  <si>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</si>
  <si>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</si>
  <si>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на мероприятия по проведению оздоровительной кампании детей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</si>
  <si>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</si>
  <si>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на осуществление полномочий по ведению бухгалтерского учета и составлению отчетности поселений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</si>
  <si>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</si>
  <si>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</si>
  <si>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</si>
  <si>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</si>
  <si>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</si>
  <si>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</si>
  <si>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</si>
  <si>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</si>
  <si>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</si>
  <si>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</si>
  <si>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</si>
  <si>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</si>
  <si>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</si>
  <si>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</si>
  <si>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СУБСИДИИ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</si>
  <si>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</si>
  <si>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</si>
  <si>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</si>
  <si>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</si>
  <si>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</si>
  <si>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</si>
  <si>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</si>
  <si>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</si>
  <si>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2 02 04999 05 0000 151</t>
  </si>
  <si>
    <t>Прочие межбюджетные трансферты, передаваемые в бюджеты муниципальных районов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</si>
  <si>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</si>
  <si>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на осуществление полномочий по обеспечению жителей поселения услугами организаций культуры</t>
  </si>
  <si>
    <t>2 02 02085 05 0000 151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</si>
  <si>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</si>
  <si>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на реализацию долгосрочной целевой программы Архангельской области "Активизация индивидуального жилищного строительства в Архангельской области на 2009-2014 годы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</si>
  <si>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</si>
  <si>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2 02 02088 05 0000 151</t>
  </si>
  <si>
    <t>2 02 02089 05 0000 151</t>
  </si>
  <si>
    <t>Субсидии бюджетам муниципальных районов на модернизацию региональных систем общего образования</t>
  </si>
  <si>
    <t>2 02 02145 05 0000 151</t>
  </si>
  <si>
    <t>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</si>
  <si>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</si>
  <si>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</si>
  <si>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</si>
  <si>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</si>
  <si>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</si>
  <si>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</si>
  <si>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</si>
  <si>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</si>
  <si>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Прогнозируемое поступление доходов бюджета муниципального района на 2014 год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</si>
  <si>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</si>
  <si>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</si>
  <si>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</si>
  <si>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</si>
  <si>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</si>
  <si>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</si>
  <si>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</si>
  <si>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</si>
  <si>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</si>
  <si>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компенсации затрат государства</t>
  </si>
  <si>
    <t>1 13 02000 00 0000 130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</si>
  <si>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</si>
  <si>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</si>
  <si>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</si>
  <si>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</si>
  <si>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</si>
  <si>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ЗАДОЛЖЕННОСТЬ И ПЕРЕРАСЧЕТЫ ПО ОТМЕНЕННЫМ НАЛОГАМ, СБОРАМ И ИНЫМ ОБЯЗАТЕЛЬНЫМ ПЛАТЕЖАМ</t>
  </si>
  <si>
    <t>1 09 00000 00 0000 000</t>
  </si>
  <si>
    <t>1 09 07000 00 0000 000</t>
  </si>
  <si>
    <t>Прочие налоги и сборы (по отмененным местным налогам и сборам)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</si>
  <si>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</si>
  <si>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</si>
  <si>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</si>
  <si>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</si>
  <si>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</si>
  <si>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</si>
  <si>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</si>
  <si>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от 18 декабря 2013 г. № 17</t>
  </si>
  <si>
    <t>Изменения (+/-)</t>
  </si>
  <si>
    <t>Утверждено с учетом изменений</t>
  </si>
  <si>
    <t>Приложение № 1</t>
  </si>
  <si>
    <t>на осуществление государственных полномочий по присвоению спортивных разрядов спортсменам Архангельской области</t>
  </si>
  <si>
    <t>на создание условий для обеспечения жителей поселений и жителей городских округов услугами торговли</t>
  </si>
  <si>
    <t>из них: по государственной программе Архангельской области "Обеспечение качественным, доступным жильем и объектами инженерной инфраструктуры населения "Архангельской области 2014-2020 годы"</t>
  </si>
  <si>
    <t>2 02 02216 05 0000 151</t>
  </si>
  <si>
    <t>на реализацию муниципальных программ по работе с молодежью в 2014 году</t>
  </si>
  <si>
    <t>на сертификацию спортивных объектов муниципальных учреждений муниципальных образований Архангельской области в 2014 году</t>
  </si>
  <si>
    <t>1 13 01000 00 0000 130</t>
  </si>
  <si>
    <t>Доходы от оказания платных услуг (работ)</t>
  </si>
  <si>
    <t>на обустройство плоскостных спортивных сооружений муниципальных образований</t>
  </si>
  <si>
    <t>на реализацию государственной программы Архангельской области "Обеспечение качественным, доступным жильем и объектами инженерной инфраструктуры населения Архангельской области (2014 - 2020 годы)"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</si>
  <si>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</si>
  <si>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"Приложение № 4</t>
  </si>
  <si>
    <t>"</t>
  </si>
  <si>
    <t xml:space="preserve">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</si>
  <si>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</si>
  <si>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</si>
  <si>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</si>
  <si>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 xml:space="preserve">Субсидии бюджетам муниципальных  районов на обеспечение жильем молодых семей
</t>
  </si>
  <si>
    <t>2 02 02008 05 0000 151</t>
  </si>
  <si>
    <t xml:space="preserve">Субсидии бюджетам муниципальных  районов на   реализацию   федеральных    целевых программ:
</t>
  </si>
  <si>
    <t>2 02 02051 05 0000 151</t>
  </si>
  <si>
    <t>Прочие поступления от использования имущества, находящегося в собственности муниципальных районов  (за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</si>
  <si>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</si>
  <si>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из них:   Программа "Жилище" на 2011 - 2015 годы субсидии на предоставление социальных выплат молодым семьям</t>
  </si>
  <si>
    <t xml:space="preserve">Программа "Устойчивое развитие сельских территорий на 2014-2017 годы и на период до 2020 года"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</si>
  <si>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от  20 августа 2014 г. № 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</si>
</sst>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</numFmts>
  <fonts count="4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left" vertical="justify" wrapText="1" indent="1"/>
    </xf>
    <xf numFmtId="49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="90" zoomScaleNormal="90" zoomScaleSheetLayoutView="90" zoomScalePageLayoutView="0" workbookViewId="0" topLeftCell="A1">
      <selection activeCell="E4" sqref="E4"/>
    </sheetView>
  </sheetViews>
  <sheetFormatPr defaultColWidth="9.00390625" defaultRowHeight="12.75"/>
  <cols>
    <col min="1" max="1" width="56.375" style="2" customWidth="1"/>
    <col min="2" max="2" width="23.00390625" style="2" customWidth="1"/>
    <col min="3" max="3" width="16.75390625" style="2" customWidth="1"/>
    <col min="4" max="4" width="16.625" style="2" customWidth="1"/>
    <col min="5" max="5" width="16.75390625" style="2" customWidth="1"/>
    <col min="6" max="6" width="1.37890625" style="2" customWidth="1"/>
    <col min="7" max="16384" width="9.125" style="2" customWidth="1"/>
  </cols>
  <sheetData>
    <row r="1" spans="3:5" ht="12.75">
      <c r="C1" s="19"/>
      <c r="E1" s="19" t="s">
        <v>165</v>
      </c>
    </row>
    <row r="2" spans="3:5" ht="12.75">
      <c r="C2" s="19"/>
      <c r="E2" s="19" t="s">
        <v>77</v>
      </c>
    </row>
    <row r="3" spans="3:5" ht="12.75">
      <c r="C3" s="19"/>
      <c r="E3" s="19" t="s">
        <v>51</v>
      </c>
    </row>
    <row r="4" spans="3:5" ht="12.75">
      <c r="C4" s="19"/>
      <c r="E4" s="19" t="s">
        <v>191</v>
      </c>
    </row>
    <row r="5" spans="3:5" ht="12.75">
      <c r="C5" s="19"/>
      <c r="E5" s="19"/>
    </row>
    <row r="6" spans="2:5" ht="12.75">
      <c r="B6" s="18"/>
      <c r="C6" s="19"/>
      <c r="E6" s="19" t="s">
        <v>177</v>
      </c>
    </row>
    <row r="7" spans="2:5" ht="12.75">
      <c r="B7" s="18"/>
      <c r="C7" s="19"/>
      <c r="E7" s="19" t="s">
        <v>77</v>
      </c>
    </row>
    <row r="8" spans="2:5" ht="12.75">
      <c r="B8" s="18"/>
      <c r="C8" s="19"/>
      <c r="E8" s="19" t="s">
        <v>51</v>
      </c>
    </row>
    <row r="9" spans="2:5" ht="12.75">
      <c r="B9" s="18"/>
      <c r="C9" s="19"/>
      <c r="E9" s="19" t="s">
        <v>162</v>
      </c>
    </row>
    <row r="10" spans="2:3" ht="12.75">
      <c r="B10" s="18"/>
      <c r="C10" s="19"/>
    </row>
    <row r="11" spans="1:5" ht="21" customHeight="1">
      <c r="A11" s="61" t="s">
        <v>134</v>
      </c>
      <c r="B11" s="62"/>
      <c r="C11" s="62"/>
      <c r="D11" s="63"/>
      <c r="E11" s="63"/>
    </row>
    <row r="12" spans="1:5" ht="13.5" customHeight="1">
      <c r="A12" s="25"/>
      <c r="B12" s="26"/>
      <c r="C12" s="27"/>
      <c r="E12" s="27" t="s">
        <v>93</v>
      </c>
    </row>
    <row r="13" spans="1:5" ht="54" customHeight="1">
      <c r="A13" s="3" t="s">
        <v>20</v>
      </c>
      <c r="B13" s="3" t="s">
        <v>21</v>
      </c>
      <c r="C13" s="14" t="s">
        <v>92</v>
      </c>
      <c r="D13" s="14" t="s">
        <v>163</v>
      </c>
      <c r="E13" s="14" t="s">
        <v>164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32" t="s">
        <v>8</v>
      </c>
      <c r="C16" s="54">
        <f>C18+C21+C24+C29+C33+C36+C40+C47+C51+C43</f>
        <v>94090961</v>
      </c>
      <c r="D16" s="54">
        <f>D18+D21+D24+D29+D33+D36+D40+D47+D51+D43</f>
        <v>132368.75</v>
      </c>
      <c r="E16" s="54">
        <f>SUM(C16:D16)</f>
        <v>94223329.75</v>
      </c>
    </row>
    <row r="17" spans="1:5" ht="12.75">
      <c r="A17" s="7"/>
      <c r="B17" s="32"/>
      <c r="C17" s="50"/>
      <c r="D17" s="50"/>
      <c r="E17" s="50"/>
    </row>
    <row r="18" spans="1:5" ht="12.75">
      <c r="A18" s="8" t="s">
        <v>5</v>
      </c>
      <c r="B18" s="33" t="s">
        <v>9</v>
      </c>
      <c r="C18" s="50">
        <f>C19</f>
        <v>66863050</v>
      </c>
      <c r="D18" s="50">
        <f>D19</f>
        <v>0</v>
      </c>
      <c r="E18" s="50">
        <f>SUM(C18:D18)</f>
        <v>66863050</v>
      </c>
    </row>
    <row r="19" spans="1:5" ht="12.75">
      <c r="A19" s="9" t="s">
        <v>0</v>
      </c>
      <c r="B19" s="33" t="s">
        <v>10</v>
      </c>
      <c r="C19" s="50">
        <v>66863050</v>
      </c>
      <c r="D19" s="50"/>
      <c r="E19" s="50">
        <f>SUM(C19:D19)</f>
        <v>66863050</v>
      </c>
    </row>
    <row r="20" spans="1:5" ht="12.75">
      <c r="A20" s="9"/>
      <c r="B20" s="33"/>
      <c r="C20" s="50"/>
      <c r="D20" s="50"/>
      <c r="E20" s="50"/>
    </row>
    <row r="21" spans="1:5" ht="25.5">
      <c r="A21" s="10" t="s">
        <v>130</v>
      </c>
      <c r="B21" s="33" t="s">
        <v>131</v>
      </c>
      <c r="C21" s="50">
        <f>C22</f>
        <v>971923</v>
      </c>
      <c r="D21" s="50">
        <f>D22</f>
        <v>0</v>
      </c>
      <c r="E21" s="50">
        <f>SUM(C21:D21)</f>
        <v>971923</v>
      </c>
    </row>
    <row r="22" spans="1:5" ht="25.5">
      <c r="A22" s="9" t="s">
        <v>132</v>
      </c>
      <c r="B22" s="33" t="s">
        <v>133</v>
      </c>
      <c r="C22" s="50">
        <v>971923</v>
      </c>
      <c r="D22" s="50"/>
      <c r="E22" s="50">
        <f>SUM(C22:D22)</f>
        <v>971923</v>
      </c>
    </row>
    <row r="23" spans="1:5" ht="12.75">
      <c r="A23" s="9"/>
      <c r="B23" s="33"/>
      <c r="C23" s="50"/>
      <c r="D23" s="50"/>
      <c r="E23" s="50"/>
    </row>
    <row r="24" spans="1:5" ht="12.75">
      <c r="A24" s="10" t="s">
        <v>1</v>
      </c>
      <c r="B24" s="33" t="s">
        <v>11</v>
      </c>
      <c r="C24" s="50">
        <f>SUM(C25:C27)</f>
        <v>7586000</v>
      </c>
      <c r="D24" s="50">
        <f>SUM(D25:D27)</f>
        <v>0</v>
      </c>
      <c r="E24" s="50">
        <f>SUM(C24:D24)</f>
        <v>7586000</v>
      </c>
    </row>
    <row r="25" spans="1:5" ht="25.5">
      <c r="A25" s="9" t="s">
        <v>33</v>
      </c>
      <c r="B25" s="33" t="s">
        <v>34</v>
      </c>
      <c r="C25" s="50">
        <v>5738000</v>
      </c>
      <c r="D25" s="50"/>
      <c r="E25" s="50">
        <f>SUM(C25:D25)</f>
        <v>5738000</v>
      </c>
    </row>
    <row r="26" spans="1:5" ht="12.75">
      <c r="A26" s="9" t="s">
        <v>7</v>
      </c>
      <c r="B26" s="33" t="s">
        <v>12</v>
      </c>
      <c r="C26" s="50">
        <v>1700000</v>
      </c>
      <c r="D26" s="50"/>
      <c r="E26" s="50">
        <f>SUM(C26:D26)</f>
        <v>1700000</v>
      </c>
    </row>
    <row r="27" spans="1:5" ht="25.5">
      <c r="A27" s="9" t="s">
        <v>136</v>
      </c>
      <c r="B27" s="33" t="s">
        <v>135</v>
      </c>
      <c r="C27" s="50">
        <v>148000</v>
      </c>
      <c r="D27" s="50"/>
      <c r="E27" s="50">
        <f>SUM(C27:D27)</f>
        <v>148000</v>
      </c>
    </row>
    <row r="28" spans="1:5" ht="12.75">
      <c r="A28" s="9"/>
      <c r="B28" s="33"/>
      <c r="C28" s="50"/>
      <c r="D28" s="50"/>
      <c r="E28" s="50"/>
    </row>
    <row r="29" spans="1:5" ht="12.75">
      <c r="A29" s="10" t="s">
        <v>155</v>
      </c>
      <c r="B29" s="33" t="s">
        <v>13</v>
      </c>
      <c r="C29" s="50">
        <f>SUM(C30:C31)</f>
        <v>729000</v>
      </c>
      <c r="D29" s="50">
        <f>SUM(D30:D31)</f>
        <v>0</v>
      </c>
      <c r="E29" s="50">
        <f>SUM(C29:D29)</f>
        <v>729000</v>
      </c>
    </row>
    <row r="30" spans="1:5" ht="25.5">
      <c r="A30" s="9" t="s">
        <v>78</v>
      </c>
      <c r="B30" s="33" t="s">
        <v>137</v>
      </c>
      <c r="C30" s="50">
        <v>279000</v>
      </c>
      <c r="D30" s="50"/>
      <c r="E30" s="50">
        <f>SUM(C30:D30)</f>
        <v>279000</v>
      </c>
    </row>
    <row r="31" spans="1:5" ht="25.5" customHeight="1">
      <c r="A31" s="43" t="s">
        <v>138</v>
      </c>
      <c r="B31" s="33" t="s">
        <v>139</v>
      </c>
      <c r="C31" s="50">
        <v>450000</v>
      </c>
      <c r="D31" s="50"/>
      <c r="E31" s="50">
        <f>SUM(C31:D31)</f>
        <v>450000</v>
      </c>
    </row>
    <row r="32" spans="1:5" ht="12" customHeight="1">
      <c r="A32" s="43"/>
      <c r="B32" s="33"/>
      <c r="C32" s="50"/>
      <c r="D32" s="50"/>
      <c r="E32" s="50"/>
    </row>
    <row r="33" spans="1:5" ht="26.25" customHeight="1">
      <c r="A33" s="44" t="s">
        <v>151</v>
      </c>
      <c r="B33" s="33" t="s">
        <v>152</v>
      </c>
      <c r="C33" s="50">
        <f>C34</f>
        <v>13000</v>
      </c>
      <c r="D33" s="50">
        <f>D34</f>
        <v>0</v>
      </c>
      <c r="E33" s="50">
        <f>SUM(C33:D33)</f>
        <v>13000</v>
      </c>
    </row>
    <row r="34" spans="1:5" ht="12.75" customHeight="1">
      <c r="A34" s="45" t="s">
        <v>154</v>
      </c>
      <c r="B34" s="33" t="s">
        <v>153</v>
      </c>
      <c r="C34" s="50">
        <v>13000</v>
      </c>
      <c r="D34" s="50"/>
      <c r="E34" s="50">
        <f>SUM(C34:D34)</f>
        <v>13000</v>
      </c>
    </row>
    <row r="35" spans="1:5" ht="12.75">
      <c r="A35" s="9"/>
      <c r="B35" s="33"/>
      <c r="C35" s="50"/>
      <c r="D35" s="50"/>
      <c r="E35" s="50"/>
    </row>
    <row r="36" spans="1:5" ht="25.5">
      <c r="A36" s="8" t="s">
        <v>3</v>
      </c>
      <c r="B36" s="33" t="s">
        <v>14</v>
      </c>
      <c r="C36" s="50">
        <f>SUM(C37:C38)</f>
        <v>7564000</v>
      </c>
      <c r="D36" s="50">
        <f>SUM(D37:D38)</f>
        <v>23398.75</v>
      </c>
      <c r="E36" s="50">
        <f>SUM(C36:D36)</f>
        <v>7587398.75</v>
      </c>
    </row>
    <row r="37" spans="1:5" ht="85.5" customHeight="1">
      <c r="A37" s="42" t="s">
        <v>140</v>
      </c>
      <c r="B37" s="34" t="s">
        <v>141</v>
      </c>
      <c r="C37" s="50">
        <f>1619000+4000+41000+5900000</f>
        <v>7564000</v>
      </c>
      <c r="D37" s="50"/>
      <c r="E37" s="50">
        <f>SUM(C37:D37)</f>
        <v>7564000</v>
      </c>
    </row>
    <row r="38" spans="1:5" ht="72" customHeight="1">
      <c r="A38" s="9" t="s">
        <v>187</v>
      </c>
      <c r="B38" s="59" t="s">
        <v>188</v>
      </c>
      <c r="C38" s="60">
        <v>0</v>
      </c>
      <c r="D38" s="60">
        <v>23398.75</v>
      </c>
      <c r="E38" s="60">
        <f>SUM(C38:D38)</f>
        <v>23398.75</v>
      </c>
    </row>
    <row r="39" spans="1:5" ht="12.75">
      <c r="A39" s="9"/>
      <c r="B39" s="33"/>
      <c r="C39" s="50"/>
      <c r="D39" s="50"/>
      <c r="E39" s="50"/>
    </row>
    <row r="40" spans="1:5" ht="12.75">
      <c r="A40" s="10" t="s">
        <v>6</v>
      </c>
      <c r="B40" s="33" t="s">
        <v>15</v>
      </c>
      <c r="C40" s="50">
        <f>SUM(C41:C41)</f>
        <v>7600000</v>
      </c>
      <c r="D40" s="50">
        <f>SUM(D41:D41)</f>
        <v>0</v>
      </c>
      <c r="E40" s="50">
        <f>SUM(C40:D40)</f>
        <v>7600000</v>
      </c>
    </row>
    <row r="41" spans="1:5" ht="12" customHeight="1">
      <c r="A41" s="24" t="s">
        <v>142</v>
      </c>
      <c r="B41" s="33" t="s">
        <v>143</v>
      </c>
      <c r="C41" s="50">
        <v>7600000</v>
      </c>
      <c r="D41" s="50"/>
      <c r="E41" s="50">
        <f>SUM(C41:D41)</f>
        <v>7600000</v>
      </c>
    </row>
    <row r="42" spans="1:5" ht="12.75">
      <c r="A42" s="9"/>
      <c r="B42" s="35"/>
      <c r="C42" s="50"/>
      <c r="D42" s="50"/>
      <c r="E42" s="50"/>
    </row>
    <row r="43" spans="1:5" ht="25.5">
      <c r="A43" s="10" t="s">
        <v>156</v>
      </c>
      <c r="B43" s="33" t="s">
        <v>79</v>
      </c>
      <c r="C43" s="50">
        <f>SUM(C44:C45)</f>
        <v>1267988</v>
      </c>
      <c r="D43" s="50">
        <f>SUM(D44:D45)</f>
        <v>108970</v>
      </c>
      <c r="E43" s="50">
        <f>SUM(C43:D43)</f>
        <v>1376958</v>
      </c>
    </row>
    <row r="44" spans="1:5" ht="12.75">
      <c r="A44" s="9" t="s">
        <v>173</v>
      </c>
      <c r="B44" s="33" t="s">
        <v>172</v>
      </c>
      <c r="C44" s="50">
        <v>668988</v>
      </c>
      <c r="D44" s="50">
        <v>108970</v>
      </c>
      <c r="E44" s="50">
        <f>SUM(C44:D44)</f>
        <v>777958</v>
      </c>
    </row>
    <row r="45" spans="1:5" ht="12.75">
      <c r="A45" s="9" t="s">
        <v>144</v>
      </c>
      <c r="B45" s="33" t="s">
        <v>145</v>
      </c>
      <c r="C45" s="50">
        <v>599000</v>
      </c>
      <c r="D45" s="50"/>
      <c r="E45" s="50">
        <f>SUM(C45:D45)</f>
        <v>599000</v>
      </c>
    </row>
    <row r="46" spans="1:5" ht="12.75">
      <c r="A46" s="9"/>
      <c r="B46" s="35"/>
      <c r="C46" s="50"/>
      <c r="D46" s="50"/>
      <c r="E46" s="50"/>
    </row>
    <row r="47" spans="1:5" ht="25.5">
      <c r="A47" s="21" t="s">
        <v>63</v>
      </c>
      <c r="B47" s="36" t="s">
        <v>64</v>
      </c>
      <c r="C47" s="50">
        <f>SUM(C48:C49)</f>
        <v>811000</v>
      </c>
      <c r="D47" s="50">
        <f>SUM(D48:D49)</f>
        <v>0</v>
      </c>
      <c r="E47" s="50">
        <f>SUM(C47:D47)</f>
        <v>811000</v>
      </c>
    </row>
    <row r="48" spans="1:5" ht="48.75" customHeight="1">
      <c r="A48" s="23" t="s">
        <v>146</v>
      </c>
      <c r="B48" s="37" t="s">
        <v>147</v>
      </c>
      <c r="C48" s="50">
        <v>714000</v>
      </c>
      <c r="D48" s="50"/>
      <c r="E48" s="50">
        <f>SUM(C48:D48)</f>
        <v>714000</v>
      </c>
    </row>
    <row r="49" spans="1:5" ht="37.5" customHeight="1">
      <c r="A49" s="9" t="s">
        <v>148</v>
      </c>
      <c r="B49" s="35" t="s">
        <v>149</v>
      </c>
      <c r="C49" s="50">
        <f>82000+15000</f>
        <v>97000</v>
      </c>
      <c r="D49" s="50"/>
      <c r="E49" s="50">
        <f>SUM(C49:D49)</f>
        <v>97000</v>
      </c>
    </row>
    <row r="50" spans="1:5" ht="12.75">
      <c r="A50" s="9"/>
      <c r="B50" s="35"/>
      <c r="C50" s="50"/>
      <c r="D50" s="50"/>
      <c r="E50" s="50"/>
    </row>
    <row r="51" spans="1:5" ht="12.75">
      <c r="A51" s="10" t="s">
        <v>37</v>
      </c>
      <c r="B51" s="33" t="s">
        <v>36</v>
      </c>
      <c r="C51" s="50">
        <f>SUM(C52:C56)</f>
        <v>685000</v>
      </c>
      <c r="D51" s="50">
        <f>SUM(D52:D56)</f>
        <v>0</v>
      </c>
      <c r="E51" s="50">
        <f aca="true" t="shared" si="0" ref="E51:E56">SUM(C51:D51)</f>
        <v>685000</v>
      </c>
    </row>
    <row r="52" spans="1:5" ht="26.25" customHeight="1">
      <c r="A52" s="17" t="s">
        <v>52</v>
      </c>
      <c r="B52" s="33" t="s">
        <v>61</v>
      </c>
      <c r="C52" s="50">
        <v>10000</v>
      </c>
      <c r="D52" s="50"/>
      <c r="E52" s="50">
        <f t="shared" si="0"/>
        <v>10000</v>
      </c>
    </row>
    <row r="53" spans="1:5" ht="101.25" customHeight="1">
      <c r="A53" s="17" t="s">
        <v>159</v>
      </c>
      <c r="B53" s="33" t="s">
        <v>157</v>
      </c>
      <c r="C53" s="50">
        <v>80000</v>
      </c>
      <c r="D53" s="50"/>
      <c r="E53" s="50">
        <f t="shared" si="0"/>
        <v>80000</v>
      </c>
    </row>
    <row r="54" spans="1:5" ht="51">
      <c r="A54" s="17" t="s">
        <v>55</v>
      </c>
      <c r="B54" s="33" t="s">
        <v>62</v>
      </c>
      <c r="C54" s="50">
        <v>30000</v>
      </c>
      <c r="D54" s="50"/>
      <c r="E54" s="50">
        <f t="shared" si="0"/>
        <v>30000</v>
      </c>
    </row>
    <row r="55" spans="1:5" ht="65.25" customHeight="1">
      <c r="A55" s="17" t="s">
        <v>158</v>
      </c>
      <c r="B55" s="33" t="s">
        <v>150</v>
      </c>
      <c r="C55" s="50">
        <v>25000</v>
      </c>
      <c r="D55" s="50"/>
      <c r="E55" s="50">
        <f t="shared" si="0"/>
        <v>25000</v>
      </c>
    </row>
    <row r="56" spans="1:5" ht="39.75" customHeight="1">
      <c r="A56" s="17" t="s">
        <v>53</v>
      </c>
      <c r="B56" s="38" t="s">
        <v>54</v>
      </c>
      <c r="C56" s="50">
        <v>540000</v>
      </c>
      <c r="D56" s="50"/>
      <c r="E56" s="50">
        <f t="shared" si="0"/>
        <v>540000</v>
      </c>
    </row>
    <row r="57" spans="1:5" ht="12.75">
      <c r="A57" s="17"/>
      <c r="B57" s="39"/>
      <c r="C57" s="50"/>
      <c r="D57" s="50"/>
      <c r="E57" s="50"/>
    </row>
    <row r="58" spans="1:5" ht="12.75">
      <c r="A58" s="7" t="s">
        <v>4</v>
      </c>
      <c r="B58" s="32" t="s">
        <v>16</v>
      </c>
      <c r="C58" s="54">
        <f>SUM(C60+C133+C136+C138)</f>
        <v>368613824.81000006</v>
      </c>
      <c r="D58" s="54">
        <f>SUM(D60+D133+D136+D138)</f>
        <v>-1420532.29</v>
      </c>
      <c r="E58" s="54">
        <f>SUM(C58:D58)</f>
        <v>367193292.52000004</v>
      </c>
    </row>
    <row r="59" spans="1:5" ht="12.75">
      <c r="A59" s="8"/>
      <c r="B59" s="33"/>
      <c r="C59" s="47"/>
      <c r="D59" s="47"/>
      <c r="E59" s="47"/>
    </row>
    <row r="60" spans="1:5" ht="30" customHeight="1">
      <c r="A60" s="8" t="s">
        <v>35</v>
      </c>
      <c r="B60" s="33" t="s">
        <v>17</v>
      </c>
      <c r="C60" s="51">
        <f>SUM(C62+C66+C96+C118+C130+C69)</f>
        <v>369506479.34000003</v>
      </c>
      <c r="D60" s="51">
        <f>SUM(D62+D66+D96+D118+D130)</f>
        <v>-1600532.29</v>
      </c>
      <c r="E60" s="51">
        <f>SUM(C60:D60)</f>
        <v>367905947.05</v>
      </c>
    </row>
    <row r="61" spans="1:5" ht="12.75">
      <c r="A61" s="8"/>
      <c r="B61" s="33"/>
      <c r="C61" s="51"/>
      <c r="D61" s="51"/>
      <c r="E61" s="51"/>
    </row>
    <row r="62" spans="1:5" ht="25.5">
      <c r="A62" s="16" t="s">
        <v>105</v>
      </c>
      <c r="B62" s="37" t="s">
        <v>18</v>
      </c>
      <c r="C62" s="50">
        <f>SUM(C63:C64)</f>
        <v>7183400</v>
      </c>
      <c r="D62" s="50">
        <f>SUM(D63:D64)</f>
        <v>0</v>
      </c>
      <c r="E62" s="50">
        <f>SUM(C62:D62)</f>
        <v>7183400</v>
      </c>
    </row>
    <row r="63" spans="1:5" ht="25.5" hidden="1">
      <c r="A63" s="9" t="s">
        <v>38</v>
      </c>
      <c r="B63" s="33" t="s">
        <v>39</v>
      </c>
      <c r="C63" s="50"/>
      <c r="D63" s="50"/>
      <c r="E63" s="50">
        <f>SUM(C63:D63)</f>
        <v>0</v>
      </c>
    </row>
    <row r="64" spans="1:5" ht="30" customHeight="1">
      <c r="A64" s="9" t="s">
        <v>112</v>
      </c>
      <c r="B64" s="33" t="s">
        <v>111</v>
      </c>
      <c r="C64" s="50">
        <v>7183400</v>
      </c>
      <c r="D64" s="50"/>
      <c r="E64" s="50">
        <f>SUM(C64:D64)</f>
        <v>7183400</v>
      </c>
    </row>
    <row r="65" spans="1:5" ht="12.75">
      <c r="A65" s="1"/>
      <c r="B65" s="33"/>
      <c r="C65" s="50"/>
      <c r="D65" s="50"/>
      <c r="E65" s="50"/>
    </row>
    <row r="66" spans="1:5" ht="25.5">
      <c r="A66" s="16" t="s">
        <v>104</v>
      </c>
      <c r="B66" s="37" t="s">
        <v>19</v>
      </c>
      <c r="C66" s="50">
        <f>SUM(C67+C72+C78+C79+C80+C81+C82+C76+C77+C68)</f>
        <v>168946439.34</v>
      </c>
      <c r="D66" s="50">
        <f>SUM(D67+D69+D72+D78+D79+D80+D81+D82+D76+D77+D68)</f>
        <v>-1762906.08</v>
      </c>
      <c r="E66" s="50">
        <f aca="true" t="shared" si="1" ref="E66:E77">SUM(C66:D66)</f>
        <v>167183533.26</v>
      </c>
    </row>
    <row r="67" spans="1:5" ht="27.75" customHeight="1">
      <c r="A67" s="56" t="s">
        <v>183</v>
      </c>
      <c r="B67" s="57" t="s">
        <v>184</v>
      </c>
      <c r="C67" s="58">
        <v>0</v>
      </c>
      <c r="D67" s="58">
        <v>246960</v>
      </c>
      <c r="E67" s="58">
        <f>D67+C67</f>
        <v>246960</v>
      </c>
    </row>
    <row r="68" spans="1:5" ht="78.75" customHeight="1">
      <c r="A68" s="16" t="s">
        <v>176</v>
      </c>
      <c r="B68" s="37" t="s">
        <v>169</v>
      </c>
      <c r="C68" s="50">
        <v>411700</v>
      </c>
      <c r="D68" s="50"/>
      <c r="E68" s="50">
        <f>C68+D68</f>
        <v>411700</v>
      </c>
    </row>
    <row r="69" spans="1:5" ht="30.75" customHeight="1">
      <c r="A69" s="56" t="s">
        <v>185</v>
      </c>
      <c r="B69" s="57" t="s">
        <v>186</v>
      </c>
      <c r="C69" s="58">
        <f>C70</f>
        <v>0</v>
      </c>
      <c r="D69" s="58">
        <f>SUM(D70:D71)</f>
        <v>1055909</v>
      </c>
      <c r="E69" s="58">
        <f>D69+C69</f>
        <v>1055909</v>
      </c>
    </row>
    <row r="70" spans="1:5" ht="37.5" customHeight="1">
      <c r="A70" s="56" t="s">
        <v>189</v>
      </c>
      <c r="B70" s="57"/>
      <c r="C70" s="58">
        <v>0</v>
      </c>
      <c r="D70" s="58">
        <v>388080</v>
      </c>
      <c r="E70" s="58">
        <f>D70+C70</f>
        <v>388080</v>
      </c>
    </row>
    <row r="71" spans="1:5" ht="75.75" customHeight="1">
      <c r="A71" s="16" t="s">
        <v>190</v>
      </c>
      <c r="B71" s="57"/>
      <c r="C71" s="58"/>
      <c r="D71" s="58">
        <v>667829</v>
      </c>
      <c r="E71" s="58">
        <f>D71+C71</f>
        <v>667829</v>
      </c>
    </row>
    <row r="72" spans="1:5" ht="39.75" customHeight="1">
      <c r="A72" s="16" t="s">
        <v>85</v>
      </c>
      <c r="B72" s="37" t="s">
        <v>86</v>
      </c>
      <c r="C72" s="50">
        <f>SUM(C73:C75)</f>
        <v>850000</v>
      </c>
      <c r="D72" s="50">
        <f>SUM(D73:D75)</f>
        <v>0</v>
      </c>
      <c r="E72" s="50">
        <f t="shared" si="1"/>
        <v>850000</v>
      </c>
    </row>
    <row r="73" spans="1:5" ht="51.75" customHeight="1">
      <c r="A73" s="1" t="s">
        <v>168</v>
      </c>
      <c r="B73" s="37"/>
      <c r="C73" s="50">
        <v>850000</v>
      </c>
      <c r="D73" s="50"/>
      <c r="E73" s="50">
        <f t="shared" si="1"/>
        <v>850000</v>
      </c>
    </row>
    <row r="74" spans="1:5" ht="51" hidden="1">
      <c r="A74" s="1" t="s">
        <v>119</v>
      </c>
      <c r="B74" s="37"/>
      <c r="C74" s="48"/>
      <c r="D74" s="48"/>
      <c r="E74" s="50">
        <f t="shared" si="1"/>
        <v>0</v>
      </c>
    </row>
    <row r="75" spans="1:5" ht="51" hidden="1">
      <c r="A75" s="1" t="s">
        <v>115</v>
      </c>
      <c r="B75" s="37"/>
      <c r="C75" s="48"/>
      <c r="D75" s="48"/>
      <c r="E75" s="50">
        <f t="shared" si="1"/>
        <v>0</v>
      </c>
    </row>
    <row r="76" spans="1:5" ht="38.25">
      <c r="A76" s="16" t="s">
        <v>118</v>
      </c>
      <c r="B76" s="33" t="s">
        <v>117</v>
      </c>
      <c r="C76" s="48">
        <v>522000</v>
      </c>
      <c r="D76" s="50"/>
      <c r="E76" s="50">
        <f t="shared" si="1"/>
        <v>522000</v>
      </c>
    </row>
    <row r="77" spans="1:5" ht="76.5">
      <c r="A77" s="31" t="s">
        <v>120</v>
      </c>
      <c r="B77" s="33" t="s">
        <v>121</v>
      </c>
      <c r="C77" s="50">
        <v>14840019.06</v>
      </c>
      <c r="D77" s="50">
        <v>-4263225.08</v>
      </c>
      <c r="E77" s="50">
        <f t="shared" si="1"/>
        <v>10576793.98</v>
      </c>
    </row>
    <row r="78" spans="1:5" ht="63.75" hidden="1">
      <c r="A78" s="31" t="s">
        <v>129</v>
      </c>
      <c r="B78" s="33" t="s">
        <v>122</v>
      </c>
      <c r="C78" s="48"/>
      <c r="D78" s="48"/>
      <c r="E78" s="48"/>
    </row>
    <row r="79" spans="1:5" ht="25.5" hidden="1">
      <c r="A79" s="31" t="s">
        <v>123</v>
      </c>
      <c r="B79" s="33" t="s">
        <v>124</v>
      </c>
      <c r="C79" s="48"/>
      <c r="D79" s="48"/>
      <c r="E79" s="48"/>
    </row>
    <row r="80" spans="1:5" ht="38.25" hidden="1">
      <c r="A80" s="31" t="s">
        <v>126</v>
      </c>
      <c r="B80" s="33" t="s">
        <v>125</v>
      </c>
      <c r="C80" s="48"/>
      <c r="D80" s="48"/>
      <c r="E80" s="48"/>
    </row>
    <row r="81" spans="1:5" ht="38.25" hidden="1">
      <c r="A81" s="31" t="s">
        <v>127</v>
      </c>
      <c r="B81" s="33" t="s">
        <v>128</v>
      </c>
      <c r="C81" s="48"/>
      <c r="D81" s="48"/>
      <c r="E81" s="48"/>
    </row>
    <row r="82" spans="1:5" ht="12.75">
      <c r="A82" s="9" t="s">
        <v>25</v>
      </c>
      <c r="B82" s="33" t="s">
        <v>24</v>
      </c>
      <c r="C82" s="51">
        <f>SUM(C83)</f>
        <v>152322720.28</v>
      </c>
      <c r="D82" s="51">
        <f>SUM(D83)</f>
        <v>1197450</v>
      </c>
      <c r="E82" s="51">
        <f>SUM(C82:D82)</f>
        <v>153520170.28</v>
      </c>
    </row>
    <row r="83" spans="1:5" ht="12.75" customHeight="1">
      <c r="A83" s="1" t="s">
        <v>27</v>
      </c>
      <c r="B83" s="33" t="s">
        <v>26</v>
      </c>
      <c r="C83" s="51">
        <f>SUM(C84:C94)</f>
        <v>152322720.28</v>
      </c>
      <c r="D83" s="51">
        <f>SUM(D84:D94)</f>
        <v>1197450</v>
      </c>
      <c r="E83" s="51">
        <f>SUM(C83:D83)</f>
        <v>153520170.28</v>
      </c>
    </row>
    <row r="84" spans="1:5" ht="25.5">
      <c r="A84" s="22" t="s">
        <v>84</v>
      </c>
      <c r="B84" s="33"/>
      <c r="C84" s="51">
        <v>141296400</v>
      </c>
      <c r="D84" s="51"/>
      <c r="E84" s="51">
        <f>SUM(C84:D84)</f>
        <v>141296400</v>
      </c>
    </row>
    <row r="85" spans="1:5" ht="65.25" customHeight="1">
      <c r="A85" s="22" t="s">
        <v>110</v>
      </c>
      <c r="B85" s="33"/>
      <c r="C85" s="51">
        <v>700000</v>
      </c>
      <c r="D85" s="51"/>
      <c r="E85" s="51">
        <f aca="true" t="shared" si="2" ref="E85:E90">SUM(C85:D85)</f>
        <v>700000</v>
      </c>
    </row>
    <row r="86" spans="1:5" ht="63" customHeight="1">
      <c r="A86" s="22" t="s">
        <v>42</v>
      </c>
      <c r="B86" s="33"/>
      <c r="C86" s="51">
        <v>56900</v>
      </c>
      <c r="D86" s="51"/>
      <c r="E86" s="51">
        <f t="shared" si="2"/>
        <v>56900</v>
      </c>
    </row>
    <row r="87" spans="1:5" ht="25.5">
      <c r="A87" s="22" t="s">
        <v>87</v>
      </c>
      <c r="B87" s="33"/>
      <c r="C87" s="51">
        <v>1862900</v>
      </c>
      <c r="D87" s="51">
        <v>700000</v>
      </c>
      <c r="E87" s="51">
        <f t="shared" si="2"/>
        <v>2562900</v>
      </c>
    </row>
    <row r="88" spans="1:5" ht="38.25">
      <c r="A88" s="1" t="s">
        <v>182</v>
      </c>
      <c r="B88" s="33"/>
      <c r="C88" s="51">
        <v>275300</v>
      </c>
      <c r="D88" s="51"/>
      <c r="E88" s="51">
        <f t="shared" si="2"/>
        <v>275300</v>
      </c>
    </row>
    <row r="89" spans="1:5" ht="76.5">
      <c r="A89" s="55" t="s">
        <v>181</v>
      </c>
      <c r="B89" s="33"/>
      <c r="C89" s="51">
        <v>6061316</v>
      </c>
      <c r="D89" s="51">
        <v>497450</v>
      </c>
      <c r="E89" s="51">
        <f t="shared" si="2"/>
        <v>6558766</v>
      </c>
    </row>
    <row r="90" spans="1:5" ht="25.5">
      <c r="A90" s="22" t="s">
        <v>167</v>
      </c>
      <c r="B90" s="33"/>
      <c r="C90" s="51">
        <v>122000</v>
      </c>
      <c r="D90" s="51"/>
      <c r="E90" s="51">
        <f t="shared" si="2"/>
        <v>122000</v>
      </c>
    </row>
    <row r="91" spans="1:5" ht="51">
      <c r="A91" s="22" t="s">
        <v>175</v>
      </c>
      <c r="B91" s="40"/>
      <c r="C91" s="51">
        <v>475404.28</v>
      </c>
      <c r="D91" s="51"/>
      <c r="E91" s="51">
        <f>SUM(C91:D91)</f>
        <v>475404.28</v>
      </c>
    </row>
    <row r="92" spans="1:5" ht="25.5">
      <c r="A92" s="22" t="s">
        <v>170</v>
      </c>
      <c r="B92" s="33"/>
      <c r="C92" s="51">
        <v>150000</v>
      </c>
      <c r="D92" s="51"/>
      <c r="E92" s="51">
        <f>SUM(C92:D92)</f>
        <v>150000</v>
      </c>
    </row>
    <row r="93" spans="1:5" ht="38.25">
      <c r="A93" s="22" t="s">
        <v>171</v>
      </c>
      <c r="B93" s="33"/>
      <c r="C93" s="51">
        <v>80000</v>
      </c>
      <c r="D93" s="51"/>
      <c r="E93" s="51">
        <f>SUM(C93:D93)</f>
        <v>80000</v>
      </c>
    </row>
    <row r="94" spans="1:5" ht="25.5">
      <c r="A94" s="22" t="s">
        <v>174</v>
      </c>
      <c r="B94" s="33"/>
      <c r="C94" s="51">
        <v>1242500</v>
      </c>
      <c r="D94" s="51"/>
      <c r="E94" s="51">
        <f>SUM(C94:D94)</f>
        <v>1242500</v>
      </c>
    </row>
    <row r="95" spans="1:5" ht="12.75">
      <c r="A95" s="1"/>
      <c r="B95" s="33"/>
      <c r="C95" s="51"/>
      <c r="D95" s="51"/>
      <c r="E95" s="51"/>
    </row>
    <row r="96" spans="1:5" ht="27.75" customHeight="1">
      <c r="A96" s="16" t="s">
        <v>43</v>
      </c>
      <c r="B96" s="37" t="s">
        <v>23</v>
      </c>
      <c r="C96" s="50">
        <f>C97+C99+C100+C113+C111+C112+C114+C98</f>
        <v>189227400</v>
      </c>
      <c r="D96" s="50">
        <f>D97+D99+D100+D113+D111+D112+D114+D98</f>
        <v>0</v>
      </c>
      <c r="E96" s="50">
        <f>SUM(C96:D96)</f>
        <v>189227400</v>
      </c>
    </row>
    <row r="97" spans="1:5" ht="38.25">
      <c r="A97" s="20" t="s">
        <v>60</v>
      </c>
      <c r="B97" s="33" t="s">
        <v>83</v>
      </c>
      <c r="C97" s="50">
        <v>1220400</v>
      </c>
      <c r="D97" s="50"/>
      <c r="E97" s="50">
        <f>SUM(C97:D97)</f>
        <v>1220400</v>
      </c>
    </row>
    <row r="98" spans="1:5" ht="38.25" hidden="1">
      <c r="A98" s="20" t="s">
        <v>94</v>
      </c>
      <c r="B98" s="28" t="s">
        <v>95</v>
      </c>
      <c r="C98" s="50"/>
      <c r="D98" s="50"/>
      <c r="E98" s="50"/>
    </row>
    <row r="99" spans="1:5" ht="38.25">
      <c r="A99" s="9" t="s">
        <v>41</v>
      </c>
      <c r="B99" s="33" t="s">
        <v>29</v>
      </c>
      <c r="C99" s="50">
        <v>3687600</v>
      </c>
      <c r="D99" s="50"/>
      <c r="E99" s="50">
        <f aca="true" t="shared" si="3" ref="E99:E116">SUM(C99:D99)</f>
        <v>3687600</v>
      </c>
    </row>
    <row r="100" spans="1:5" ht="38.25">
      <c r="A100" s="16" t="s">
        <v>56</v>
      </c>
      <c r="B100" s="33" t="s">
        <v>57</v>
      </c>
      <c r="C100" s="50">
        <f>SUM(C101:C110)</f>
        <v>7998900</v>
      </c>
      <c r="D100" s="50">
        <f>SUM(D101:D110)</f>
        <v>0</v>
      </c>
      <c r="E100" s="50">
        <f t="shared" si="3"/>
        <v>7998900</v>
      </c>
    </row>
    <row r="101" spans="1:5" ht="38.25">
      <c r="A101" s="1" t="s">
        <v>45</v>
      </c>
      <c r="B101" s="33"/>
      <c r="C101" s="50">
        <v>2582000</v>
      </c>
      <c r="D101" s="50"/>
      <c r="E101" s="50">
        <f t="shared" si="3"/>
        <v>2582000</v>
      </c>
    </row>
    <row r="102" spans="1:5" ht="25.5">
      <c r="A102" s="1" t="s">
        <v>46</v>
      </c>
      <c r="B102" s="33"/>
      <c r="C102" s="51">
        <v>304700</v>
      </c>
      <c r="D102" s="51"/>
      <c r="E102" s="51">
        <f t="shared" si="3"/>
        <v>304700</v>
      </c>
    </row>
    <row r="103" spans="1:5" ht="38.25">
      <c r="A103" s="1" t="s">
        <v>47</v>
      </c>
      <c r="B103" s="33"/>
      <c r="C103" s="51">
        <v>1218600</v>
      </c>
      <c r="D103" s="51"/>
      <c r="E103" s="51">
        <f t="shared" si="3"/>
        <v>1218600</v>
      </c>
    </row>
    <row r="104" spans="1:5" ht="25.5">
      <c r="A104" s="1" t="s">
        <v>48</v>
      </c>
      <c r="B104" s="33"/>
      <c r="C104" s="51">
        <v>900000</v>
      </c>
      <c r="D104" s="51"/>
      <c r="E104" s="51">
        <f t="shared" si="3"/>
        <v>900000</v>
      </c>
    </row>
    <row r="105" spans="1:5" ht="51">
      <c r="A105" s="1" t="s">
        <v>65</v>
      </c>
      <c r="B105" s="33"/>
      <c r="C105" s="51">
        <v>25000</v>
      </c>
      <c r="D105" s="51"/>
      <c r="E105" s="51">
        <f t="shared" si="3"/>
        <v>25000</v>
      </c>
    </row>
    <row r="106" spans="1:5" ht="38.25">
      <c r="A106" s="1" t="s">
        <v>49</v>
      </c>
      <c r="B106" s="33"/>
      <c r="C106" s="51">
        <v>1828000</v>
      </c>
      <c r="D106" s="51"/>
      <c r="E106" s="51">
        <f t="shared" si="3"/>
        <v>1828000</v>
      </c>
    </row>
    <row r="107" spans="1:5" ht="38.25">
      <c r="A107" s="1" t="s">
        <v>50</v>
      </c>
      <c r="B107" s="33"/>
      <c r="C107" s="51">
        <v>914000</v>
      </c>
      <c r="D107" s="51"/>
      <c r="E107" s="51">
        <f t="shared" si="3"/>
        <v>914000</v>
      </c>
    </row>
    <row r="108" spans="1:5" ht="27.75" customHeight="1">
      <c r="A108" s="1" t="s">
        <v>81</v>
      </c>
      <c r="B108" s="33"/>
      <c r="C108" s="51">
        <v>118100</v>
      </c>
      <c r="D108" s="51"/>
      <c r="E108" s="51">
        <f t="shared" si="3"/>
        <v>118100</v>
      </c>
    </row>
    <row r="109" spans="1:5" ht="25.5">
      <c r="A109" s="1" t="s">
        <v>82</v>
      </c>
      <c r="B109" s="33"/>
      <c r="C109" s="51">
        <v>25000</v>
      </c>
      <c r="D109" s="51"/>
      <c r="E109" s="51">
        <f t="shared" si="3"/>
        <v>25000</v>
      </c>
    </row>
    <row r="110" spans="1:5" ht="38.25">
      <c r="A110" s="1" t="s">
        <v>166</v>
      </c>
      <c r="B110" s="33"/>
      <c r="C110" s="51">
        <v>83500</v>
      </c>
      <c r="D110" s="51"/>
      <c r="E110" s="51">
        <f t="shared" si="3"/>
        <v>83500</v>
      </c>
    </row>
    <row r="111" spans="1:5" ht="74.25" customHeight="1">
      <c r="A111" s="9" t="s">
        <v>88</v>
      </c>
      <c r="B111" s="33" t="s">
        <v>58</v>
      </c>
      <c r="C111" s="50">
        <v>2979900</v>
      </c>
      <c r="D111" s="50"/>
      <c r="E111" s="50">
        <f t="shared" si="3"/>
        <v>2979900</v>
      </c>
    </row>
    <row r="112" spans="1:5" ht="63.75" customHeight="1">
      <c r="A112" s="9" t="s">
        <v>66</v>
      </c>
      <c r="B112" s="33" t="s">
        <v>59</v>
      </c>
      <c r="C112" s="50">
        <v>1547800</v>
      </c>
      <c r="D112" s="50"/>
      <c r="E112" s="50">
        <f t="shared" si="3"/>
        <v>1547800</v>
      </c>
    </row>
    <row r="113" spans="1:5" ht="50.25" customHeight="1">
      <c r="A113" s="46" t="s">
        <v>160</v>
      </c>
      <c r="B113" s="33" t="s">
        <v>161</v>
      </c>
      <c r="C113" s="50">
        <v>435200</v>
      </c>
      <c r="D113" s="50"/>
      <c r="E113" s="50">
        <f t="shared" si="3"/>
        <v>435200</v>
      </c>
    </row>
    <row r="114" spans="1:5" ht="12.75">
      <c r="A114" s="16" t="s">
        <v>31</v>
      </c>
      <c r="B114" s="37" t="s">
        <v>32</v>
      </c>
      <c r="C114" s="50">
        <f>SUM(C115)</f>
        <v>171357600</v>
      </c>
      <c r="D114" s="50">
        <f>SUM(D115)</f>
        <v>0</v>
      </c>
      <c r="E114" s="50">
        <f t="shared" si="3"/>
        <v>171357600</v>
      </c>
    </row>
    <row r="115" spans="1:5" ht="12.75">
      <c r="A115" s="9" t="s">
        <v>28</v>
      </c>
      <c r="B115" s="33" t="s">
        <v>30</v>
      </c>
      <c r="C115" s="50">
        <f>SUM(C116:C117)</f>
        <v>171357600</v>
      </c>
      <c r="D115" s="50">
        <f>SUM(D116:D117)</f>
        <v>0</v>
      </c>
      <c r="E115" s="50">
        <f t="shared" si="3"/>
        <v>171357600</v>
      </c>
    </row>
    <row r="116" spans="1:5" ht="12.75">
      <c r="A116" s="1" t="s">
        <v>80</v>
      </c>
      <c r="B116" s="33"/>
      <c r="C116" s="51">
        <v>171357600</v>
      </c>
      <c r="D116" s="51"/>
      <c r="E116" s="51">
        <f t="shared" si="3"/>
        <v>171357600</v>
      </c>
    </row>
    <row r="117" spans="1:5" ht="12.75">
      <c r="A117" s="1"/>
      <c r="B117" s="33"/>
      <c r="C117" s="51"/>
      <c r="D117" s="51"/>
      <c r="E117" s="51"/>
    </row>
    <row r="118" spans="1:5" ht="12.75">
      <c r="A118" s="10" t="s">
        <v>44</v>
      </c>
      <c r="B118" s="33" t="s">
        <v>40</v>
      </c>
      <c r="C118" s="50">
        <f>C119+C128+C127</f>
        <v>4057740</v>
      </c>
      <c r="D118" s="50">
        <f>D119+D128+D127</f>
        <v>162373.79</v>
      </c>
      <c r="E118" s="50">
        <f aca="true" t="shared" si="4" ref="E118:E127">SUM(C118:D118)</f>
        <v>4220113.79</v>
      </c>
    </row>
    <row r="119" spans="1:5" ht="51">
      <c r="A119" s="1" t="s">
        <v>74</v>
      </c>
      <c r="B119" s="33" t="s">
        <v>75</v>
      </c>
      <c r="C119" s="50">
        <f>SUM(C120:C124)</f>
        <v>3922240</v>
      </c>
      <c r="D119" s="50">
        <f>SUM(D120:D124)</f>
        <v>162373.79</v>
      </c>
      <c r="E119" s="50">
        <f t="shared" si="4"/>
        <v>4084613.79</v>
      </c>
    </row>
    <row r="120" spans="1:5" ht="25.5">
      <c r="A120" s="22" t="s">
        <v>90</v>
      </c>
      <c r="B120" s="33"/>
      <c r="C120" s="50">
        <v>2193240</v>
      </c>
      <c r="D120" s="50"/>
      <c r="E120" s="50">
        <f t="shared" si="4"/>
        <v>2193240</v>
      </c>
    </row>
    <row r="121" spans="1:5" ht="25.5">
      <c r="A121" s="22" t="s">
        <v>89</v>
      </c>
      <c r="B121" s="33"/>
      <c r="C121" s="50">
        <v>555100</v>
      </c>
      <c r="D121" s="50"/>
      <c r="E121" s="50">
        <f t="shared" si="4"/>
        <v>555100</v>
      </c>
    </row>
    <row r="122" spans="1:5" ht="26.25" customHeight="1">
      <c r="A122" s="22" t="s">
        <v>91</v>
      </c>
      <c r="B122" s="33"/>
      <c r="C122" s="50">
        <v>596400</v>
      </c>
      <c r="D122" s="50"/>
      <c r="E122" s="50">
        <f t="shared" si="4"/>
        <v>596400</v>
      </c>
    </row>
    <row r="123" spans="1:5" ht="25.5">
      <c r="A123" s="22" t="s">
        <v>76</v>
      </c>
      <c r="B123" s="33"/>
      <c r="C123" s="50">
        <v>577500</v>
      </c>
      <c r="D123" s="50"/>
      <c r="E123" s="50">
        <f t="shared" si="4"/>
        <v>577500</v>
      </c>
    </row>
    <row r="124" spans="1:5" ht="25.5">
      <c r="A124" s="22" t="s">
        <v>116</v>
      </c>
      <c r="B124" s="33"/>
      <c r="C124" s="50"/>
      <c r="D124" s="50">
        <v>162373.79</v>
      </c>
      <c r="E124" s="50">
        <f t="shared" si="4"/>
        <v>162373.79</v>
      </c>
    </row>
    <row r="125" spans="1:5" ht="38.25" hidden="1">
      <c r="A125" s="1" t="s">
        <v>71</v>
      </c>
      <c r="B125" s="33" t="s">
        <v>72</v>
      </c>
      <c r="C125" s="50"/>
      <c r="D125" s="50"/>
      <c r="E125" s="50">
        <f t="shared" si="4"/>
        <v>0</v>
      </c>
    </row>
    <row r="126" spans="1:5" ht="23.25" customHeight="1" hidden="1">
      <c r="A126" s="22" t="s">
        <v>116</v>
      </c>
      <c r="B126" s="33"/>
      <c r="C126" s="50"/>
      <c r="D126" s="50"/>
      <c r="E126" s="50"/>
    </row>
    <row r="127" spans="1:5" ht="51">
      <c r="A127" s="1" t="s">
        <v>180</v>
      </c>
      <c r="B127" s="33" t="s">
        <v>179</v>
      </c>
      <c r="C127" s="50">
        <v>100000</v>
      </c>
      <c r="D127" s="50"/>
      <c r="E127" s="50">
        <f t="shared" si="4"/>
        <v>100000</v>
      </c>
    </row>
    <row r="128" spans="1:5" ht="25.5">
      <c r="A128" s="1" t="s">
        <v>114</v>
      </c>
      <c r="B128" s="33" t="s">
        <v>113</v>
      </c>
      <c r="C128" s="50">
        <v>35500</v>
      </c>
      <c r="D128" s="50"/>
      <c r="E128" s="50">
        <f>SUM(C128:D128)</f>
        <v>35500</v>
      </c>
    </row>
    <row r="129" spans="1:5" ht="12.75">
      <c r="A129" s="9"/>
      <c r="B129" s="33"/>
      <c r="C129" s="50"/>
      <c r="D129" s="50"/>
      <c r="E129" s="50"/>
    </row>
    <row r="130" spans="1:5" ht="25.5">
      <c r="A130" s="9" t="s">
        <v>67</v>
      </c>
      <c r="B130" s="33" t="s">
        <v>68</v>
      </c>
      <c r="C130" s="50">
        <f>+C131</f>
        <v>91500</v>
      </c>
      <c r="D130" s="50">
        <f>+D131</f>
        <v>0</v>
      </c>
      <c r="E130" s="50">
        <f>SUM(C130:D130)</f>
        <v>91500</v>
      </c>
    </row>
    <row r="131" spans="1:5" ht="38.25">
      <c r="A131" s="1" t="s">
        <v>70</v>
      </c>
      <c r="B131" s="33" t="s">
        <v>69</v>
      </c>
      <c r="C131" s="50">
        <f>+C132</f>
        <v>91500</v>
      </c>
      <c r="D131" s="50">
        <f>+D132</f>
        <v>0</v>
      </c>
      <c r="E131" s="50">
        <f>SUM(C131:D131)</f>
        <v>91500</v>
      </c>
    </row>
    <row r="132" spans="1:5" ht="51.75" customHeight="1">
      <c r="A132" s="22" t="s">
        <v>73</v>
      </c>
      <c r="B132" s="33"/>
      <c r="C132" s="50">
        <v>91500</v>
      </c>
      <c r="D132" s="50"/>
      <c r="E132" s="50">
        <f>SUM(C132:D132)</f>
        <v>91500</v>
      </c>
    </row>
    <row r="133" spans="1:5" ht="12.75">
      <c r="A133" s="9" t="s">
        <v>106</v>
      </c>
      <c r="B133" s="28" t="s">
        <v>107</v>
      </c>
      <c r="C133" s="52">
        <f>C134</f>
        <v>150000</v>
      </c>
      <c r="D133" s="52">
        <f>D134</f>
        <v>180000</v>
      </c>
      <c r="E133" s="50">
        <f>SUM(C133:D133)</f>
        <v>330000</v>
      </c>
    </row>
    <row r="134" spans="1:5" ht="25.5">
      <c r="A134" s="1" t="s">
        <v>108</v>
      </c>
      <c r="B134" s="30" t="s">
        <v>109</v>
      </c>
      <c r="C134" s="52">
        <v>150000</v>
      </c>
      <c r="D134" s="52">
        <v>180000</v>
      </c>
      <c r="E134" s="52">
        <f>SUM(C134:D134)</f>
        <v>330000</v>
      </c>
    </row>
    <row r="135" spans="1:5" ht="12.75">
      <c r="A135" s="22"/>
      <c r="B135" s="49"/>
      <c r="C135" s="52"/>
      <c r="D135" s="52"/>
      <c r="E135" s="52"/>
    </row>
    <row r="136" spans="1:5" ht="63" customHeight="1">
      <c r="A136" s="9" t="s">
        <v>96</v>
      </c>
      <c r="B136" s="29" t="s">
        <v>97</v>
      </c>
      <c r="C136" s="50">
        <f>C137</f>
        <v>47656</v>
      </c>
      <c r="D136" s="50">
        <f>D137</f>
        <v>0</v>
      </c>
      <c r="E136" s="50">
        <f>SUM(C136:D136)</f>
        <v>47656</v>
      </c>
    </row>
    <row r="137" spans="1:5" ht="51">
      <c r="A137" s="1" t="s">
        <v>98</v>
      </c>
      <c r="B137" s="28" t="s">
        <v>99</v>
      </c>
      <c r="C137" s="50">
        <v>47656</v>
      </c>
      <c r="D137" s="50"/>
      <c r="E137" s="50">
        <f>SUM(C137:D137)</f>
        <v>47656</v>
      </c>
    </row>
    <row r="138" spans="1:5" ht="39" customHeight="1">
      <c r="A138" s="9" t="s">
        <v>100</v>
      </c>
      <c r="B138" s="28" t="s">
        <v>101</v>
      </c>
      <c r="C138" s="50">
        <f>C139</f>
        <v>-1090310.53</v>
      </c>
      <c r="D138" s="50">
        <f>D139</f>
        <v>0</v>
      </c>
      <c r="E138" s="50">
        <f>SUM(C138:D138)</f>
        <v>-1090310.53</v>
      </c>
    </row>
    <row r="139" spans="1:5" ht="51">
      <c r="A139" s="1" t="s">
        <v>102</v>
      </c>
      <c r="B139" s="28" t="s">
        <v>103</v>
      </c>
      <c r="C139" s="50">
        <v>-1090310.53</v>
      </c>
      <c r="D139" s="50"/>
      <c r="E139" s="50">
        <f>SUM(C139:D139)</f>
        <v>-1090310.53</v>
      </c>
    </row>
    <row r="140" spans="1:5" ht="12.75">
      <c r="A140" s="22"/>
      <c r="B140" s="33"/>
      <c r="C140" s="50"/>
      <c r="D140" s="50"/>
      <c r="E140" s="50"/>
    </row>
    <row r="141" spans="1:6" ht="12.75">
      <c r="A141" s="11" t="s">
        <v>22</v>
      </c>
      <c r="B141" s="41"/>
      <c r="C141" s="53">
        <f>C16+C58</f>
        <v>462704785.81000006</v>
      </c>
      <c r="D141" s="53">
        <f>D16+D58</f>
        <v>-1288163.54</v>
      </c>
      <c r="E141" s="53">
        <f>C141+D141</f>
        <v>461416622.27000004</v>
      </c>
      <c r="F141" s="2" t="s">
        <v>178</v>
      </c>
    </row>
    <row r="142" spans="1:2" ht="13.5" customHeight="1">
      <c r="A142" s="12"/>
      <c r="B142" s="13"/>
    </row>
  </sheetData>
  <sheetProtection/>
  <mergeCells count="1">
    <mergeCell ref="A11:E1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56" r:id="rId3"/>
  <headerFooter alignWithMargins="0">
    <oddFooter>&amp;C&amp;P</oddFooter>
  </headerFooter>
  <rowBreaks count="2" manualBreakCount="2">
    <brk id="56" max="5" man="1"/>
    <brk id="10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Владимир Ф. Щепихин</cp:lastModifiedBy>
  <cp:lastPrinted>2014-08-20T12:14:00Z</cp:lastPrinted>
  <dcterms:created xsi:type="dcterms:W3CDTF">2004-09-13T07:20:24Z</dcterms:created>
  <dcterms:modified xsi:type="dcterms:W3CDTF">2014-10-21T11:23:31Z</dcterms:modified>
  <cp:category/>
  <cp:version/>
  <cp:contentType/>
  <cp:contentStatus/>
</cp:coreProperties>
</file>