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6" activeTab="6"/>
  </bookViews>
  <sheets>
    <sheet name="2005 год" sheetId="1" r:id="rId1"/>
    <sheet name="2006 год" sheetId="2" r:id="rId2"/>
    <sheet name="2007 год " sheetId="3" r:id="rId3"/>
    <sheet name="2008 год " sheetId="4" r:id="rId4"/>
    <sheet name="2009 год " sheetId="5" r:id="rId5"/>
    <sheet name="2010 год" sheetId="6" r:id="rId6"/>
    <sheet name="9 месяцевв2015 года" sheetId="7" r:id="rId7"/>
  </sheets>
  <externalReferences>
    <externalReference r:id="rId10"/>
  </externalReferences>
  <definedNames>
    <definedName name="_xlnm.Print_Area" localSheetId="1">'2006 год'!$A$1:$FO$41</definedName>
    <definedName name="_xlnm.Print_Area" localSheetId="2">'2007 год '!$A$1:$FO$43</definedName>
    <definedName name="_xlnm.Print_Area" localSheetId="3">'2008 год '!$A$1:$FO$40</definedName>
    <definedName name="_xlnm.Print_Area" localSheetId="4">'2009 год '!$A$1:$FO$41</definedName>
    <definedName name="_xlnm.Print_Area" localSheetId="5">'2010 год'!$A$1:$FO$40</definedName>
    <definedName name="_xlnm.Print_Area" localSheetId="6">'9 месяцевв2015 года'!$A$1:$FE$15</definedName>
  </definedNames>
  <calcPr fullCalcOnLoad="1"/>
</workbook>
</file>

<file path=xl/comments2.xml><?xml version="1.0" encoding="utf-8"?>
<comments xmlns="http://schemas.openxmlformats.org/spreadsheetml/2006/main">
  <authors>
    <author>Пользователь</author>
  </authors>
  <commentList>
    <comment ref="I21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проценты не начисляются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проценты не начисляются</t>
        </r>
      </text>
    </comment>
    <comment ref="D1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реструктуризирована</t>
        </r>
        <r>
          <rPr>
            <sz val="8"/>
            <rFont val="Tahoma"/>
            <family val="2"/>
          </rPr>
          <t xml:space="preserve"> </t>
        </r>
      </text>
    </comment>
    <comment ref="I19" authorId="0">
      <text>
        <r>
          <rPr>
            <b/>
            <sz val="8"/>
            <rFont val="Tahoma"/>
            <family val="2"/>
          </rPr>
          <t>Пользо</t>
        </r>
        <r>
          <rPr>
            <b/>
            <sz val="9"/>
            <rFont val="Tahoma"/>
            <family val="2"/>
          </rPr>
          <t>ватель:</t>
        </r>
        <r>
          <rPr>
            <sz val="9"/>
            <rFont val="Tahoma"/>
            <family val="2"/>
          </rPr>
          <t xml:space="preserve">
в размере 3 процентов годовых</t>
        </r>
      </text>
    </comment>
  </commentList>
</comments>
</file>

<file path=xl/comments3.xml><?xml version="1.0" encoding="utf-8"?>
<comments xmlns="http://schemas.openxmlformats.org/spreadsheetml/2006/main">
  <authors>
    <author>Пользователь</author>
  </authors>
  <commentList>
    <comment ref="I21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проценты не начисляются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проценты не начисляются</t>
        </r>
      </text>
    </comment>
    <comment ref="D1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реструктуризирована</t>
        </r>
        <r>
          <rPr>
            <sz val="8"/>
            <rFont val="Tahoma"/>
            <family val="2"/>
          </rPr>
          <t xml:space="preserve"> </t>
        </r>
      </text>
    </comment>
    <comment ref="I19" authorId="0">
      <text>
        <r>
          <rPr>
            <b/>
            <sz val="8"/>
            <rFont val="Tahoma"/>
            <family val="2"/>
          </rPr>
          <t>Пользо</t>
        </r>
        <r>
          <rPr>
            <b/>
            <sz val="9"/>
            <rFont val="Tahoma"/>
            <family val="2"/>
          </rPr>
          <t>ватель:</t>
        </r>
        <r>
          <rPr>
            <sz val="9"/>
            <rFont val="Tahoma"/>
            <family val="2"/>
          </rPr>
          <t xml:space="preserve">
в размере 3 процентов годовых</t>
        </r>
      </text>
    </comment>
  </commentList>
</comments>
</file>

<file path=xl/comments4.xml><?xml version="1.0" encoding="utf-8"?>
<comments xmlns="http://schemas.openxmlformats.org/spreadsheetml/2006/main">
  <authors>
    <author>Пользователь</author>
  </authors>
  <commentList>
    <comment ref="I2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проценты не начисляются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проценты не начисляются</t>
        </r>
      </text>
    </comment>
  </commentList>
</comments>
</file>

<file path=xl/comments5.xml><?xml version="1.0" encoding="utf-8"?>
<comments xmlns="http://schemas.openxmlformats.org/spreadsheetml/2006/main">
  <authors>
    <author>Пользователь</author>
  </authors>
  <commentList>
    <comment ref="I21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проценты не начисляются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проценты не начисляются</t>
        </r>
      </text>
    </comment>
  </commentList>
</comments>
</file>

<file path=xl/comments6.xml><?xml version="1.0" encoding="utf-8"?>
<comments xmlns="http://schemas.openxmlformats.org/spreadsheetml/2006/main">
  <authors>
    <author>Пользователь</author>
  </authors>
  <commentList>
    <comment ref="I2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проценты не начисляются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проценты не начисляются</t>
        </r>
      </text>
    </comment>
  </commentList>
</comments>
</file>

<file path=xl/sharedStrings.xml><?xml version="1.0" encoding="utf-8"?>
<sst xmlns="http://schemas.openxmlformats.org/spreadsheetml/2006/main" count="2127" uniqueCount="185">
  <si>
    <t>№ п/п</t>
  </si>
  <si>
    <t>Дата возникновения, изменения обязательств по договору, № документа</t>
  </si>
  <si>
    <t>Наименование кредитора</t>
  </si>
  <si>
    <t>Целевое назначения обязательства</t>
  </si>
  <si>
    <t>Форма обеспечения обязательств, дата,№ документа</t>
  </si>
  <si>
    <t>основной долг</t>
  </si>
  <si>
    <t>проценты</t>
  </si>
  <si>
    <t>комиссия</t>
  </si>
  <si>
    <t>пени, штрафы</t>
  </si>
  <si>
    <t>прочие</t>
  </si>
  <si>
    <t xml:space="preserve">Объем долгового обязательства по договору </t>
  </si>
  <si>
    <t>Срок погашения обязательств по договору</t>
  </si>
  <si>
    <t>1.</t>
  </si>
  <si>
    <t>2.</t>
  </si>
  <si>
    <t>3.</t>
  </si>
  <si>
    <t xml:space="preserve">Руководитель финансового органа </t>
  </si>
  <si>
    <t>Главный бухгалтер</t>
  </si>
  <si>
    <t>Исполнитель</t>
  </si>
  <si>
    <t>подпись</t>
  </si>
  <si>
    <t>расшифровка подписи</t>
  </si>
  <si>
    <t>МП</t>
  </si>
  <si>
    <r>
      <t xml:space="preserve">(Фамилия, имя, отчество,телефон </t>
    </r>
    <r>
      <rPr>
        <i/>
        <sz val="8"/>
        <rFont val="Arial Cyr"/>
        <family val="2"/>
      </rPr>
      <t>(с кодом района)</t>
    </r>
    <r>
      <rPr>
        <sz val="10"/>
        <rFont val="Arial Cyr"/>
        <family val="0"/>
      </rPr>
      <t>)</t>
    </r>
  </si>
  <si>
    <r>
      <t xml:space="preserve">Погашение долговых обязательств в </t>
    </r>
    <r>
      <rPr>
        <b/>
        <sz val="10"/>
        <rFont val="Arial Cyr"/>
        <family val="2"/>
      </rPr>
      <t>январе</t>
    </r>
    <r>
      <rPr>
        <sz val="10"/>
        <rFont val="Arial Cyr"/>
        <family val="0"/>
      </rPr>
      <t>, руб.</t>
    </r>
  </si>
  <si>
    <r>
      <t xml:space="preserve">Погашение долговых обязательств в </t>
    </r>
    <r>
      <rPr>
        <b/>
        <sz val="10"/>
        <rFont val="Arial Cyr"/>
        <family val="2"/>
      </rPr>
      <t>феврале</t>
    </r>
    <r>
      <rPr>
        <sz val="10"/>
        <rFont val="Arial Cyr"/>
        <family val="0"/>
      </rPr>
      <t>, руб.</t>
    </r>
  </si>
  <si>
    <r>
      <t xml:space="preserve">Погашение долговых обязательств в </t>
    </r>
    <r>
      <rPr>
        <b/>
        <sz val="10"/>
        <rFont val="Arial Cyr"/>
        <family val="2"/>
      </rPr>
      <t>марте</t>
    </r>
    <r>
      <rPr>
        <sz val="10"/>
        <rFont val="Arial Cyr"/>
        <family val="0"/>
      </rPr>
      <t>, руб.</t>
    </r>
  </si>
  <si>
    <r>
      <t xml:space="preserve">Погашение долговых обязательств в </t>
    </r>
    <r>
      <rPr>
        <b/>
        <sz val="10"/>
        <rFont val="Arial Cyr"/>
        <family val="2"/>
      </rPr>
      <t>апреле</t>
    </r>
    <r>
      <rPr>
        <sz val="10"/>
        <rFont val="Arial Cyr"/>
        <family val="0"/>
      </rPr>
      <t>, руб.</t>
    </r>
  </si>
  <si>
    <r>
      <t>Погашение долговых обязательств в</t>
    </r>
    <r>
      <rPr>
        <b/>
        <sz val="10"/>
        <rFont val="Arial Cyr"/>
        <family val="2"/>
      </rPr>
      <t xml:space="preserve"> мае</t>
    </r>
    <r>
      <rPr>
        <sz val="10"/>
        <rFont val="Arial Cyr"/>
        <family val="0"/>
      </rPr>
      <t>, руб.</t>
    </r>
  </si>
  <si>
    <r>
      <t xml:space="preserve">Погашение долговых обязательств в </t>
    </r>
    <r>
      <rPr>
        <b/>
        <sz val="10"/>
        <rFont val="Arial Cyr"/>
        <family val="2"/>
      </rPr>
      <t>июне</t>
    </r>
    <r>
      <rPr>
        <sz val="10"/>
        <rFont val="Arial Cyr"/>
        <family val="0"/>
      </rPr>
      <t>, руб.</t>
    </r>
  </si>
  <si>
    <r>
      <t>Погашение долговых обязательств в</t>
    </r>
    <r>
      <rPr>
        <b/>
        <sz val="10"/>
        <rFont val="Arial Cyr"/>
        <family val="2"/>
      </rPr>
      <t xml:space="preserve"> июле</t>
    </r>
    <r>
      <rPr>
        <sz val="10"/>
        <rFont val="Arial Cyr"/>
        <family val="0"/>
      </rPr>
      <t>, руб.</t>
    </r>
  </si>
  <si>
    <r>
      <t xml:space="preserve">Погашение долговых обязательств в </t>
    </r>
    <r>
      <rPr>
        <b/>
        <sz val="10"/>
        <rFont val="Arial Cyr"/>
        <family val="2"/>
      </rPr>
      <t>августе</t>
    </r>
    <r>
      <rPr>
        <sz val="10"/>
        <rFont val="Arial Cyr"/>
        <family val="0"/>
      </rPr>
      <t>, руб.</t>
    </r>
  </si>
  <si>
    <r>
      <t xml:space="preserve">Погашение долговых обязательств в </t>
    </r>
    <r>
      <rPr>
        <b/>
        <sz val="10"/>
        <rFont val="Arial Cyr"/>
        <family val="2"/>
      </rPr>
      <t>сентябре</t>
    </r>
    <r>
      <rPr>
        <sz val="10"/>
        <rFont val="Arial Cyr"/>
        <family val="0"/>
      </rPr>
      <t>, руб.</t>
    </r>
  </si>
  <si>
    <r>
      <t xml:space="preserve">Погашение долговых обязательств в </t>
    </r>
    <r>
      <rPr>
        <b/>
        <sz val="10"/>
        <rFont val="Arial Cyr"/>
        <family val="2"/>
      </rPr>
      <t>октябре</t>
    </r>
    <r>
      <rPr>
        <sz val="10"/>
        <rFont val="Arial Cyr"/>
        <family val="0"/>
      </rPr>
      <t>, руб.</t>
    </r>
  </si>
  <si>
    <r>
      <t>Списано долговых обязательств в</t>
    </r>
    <r>
      <rPr>
        <b/>
        <sz val="10"/>
        <rFont val="Arial Cyr"/>
        <family val="2"/>
      </rPr>
      <t xml:space="preserve"> январе</t>
    </r>
    <r>
      <rPr>
        <sz val="10"/>
        <rFont val="Arial Cyr"/>
        <family val="0"/>
      </rPr>
      <t>, руб.</t>
    </r>
  </si>
  <si>
    <r>
      <t>Списано долговых обязательств в</t>
    </r>
    <r>
      <rPr>
        <b/>
        <sz val="10"/>
        <rFont val="Arial Cyr"/>
        <family val="2"/>
      </rPr>
      <t xml:space="preserve"> феврале</t>
    </r>
    <r>
      <rPr>
        <sz val="10"/>
        <rFont val="Arial Cyr"/>
        <family val="0"/>
      </rPr>
      <t>, руб.</t>
    </r>
  </si>
  <si>
    <r>
      <t xml:space="preserve">Списано долговых обязательств в </t>
    </r>
    <r>
      <rPr>
        <b/>
        <sz val="10"/>
        <rFont val="Arial Cyr"/>
        <family val="2"/>
      </rPr>
      <t>марте</t>
    </r>
    <r>
      <rPr>
        <sz val="10"/>
        <rFont val="Arial Cyr"/>
        <family val="0"/>
      </rPr>
      <t>, руб.</t>
    </r>
  </si>
  <si>
    <r>
      <t xml:space="preserve">Списано долговых обязательств в </t>
    </r>
    <r>
      <rPr>
        <b/>
        <sz val="10"/>
        <rFont val="Arial Cyr"/>
        <family val="2"/>
      </rPr>
      <t>апреле</t>
    </r>
    <r>
      <rPr>
        <sz val="10"/>
        <rFont val="Arial Cyr"/>
        <family val="0"/>
      </rPr>
      <t>, руб.</t>
    </r>
  </si>
  <si>
    <r>
      <t>Списано долговых обязательств в</t>
    </r>
    <r>
      <rPr>
        <b/>
        <sz val="10"/>
        <rFont val="Arial Cyr"/>
        <family val="2"/>
      </rPr>
      <t xml:space="preserve"> мае</t>
    </r>
    <r>
      <rPr>
        <sz val="10"/>
        <rFont val="Arial Cyr"/>
        <family val="0"/>
      </rPr>
      <t>, руб.</t>
    </r>
  </si>
  <si>
    <r>
      <t>Списано долговых обязательств в</t>
    </r>
    <r>
      <rPr>
        <b/>
        <sz val="10"/>
        <rFont val="Arial Cyr"/>
        <family val="2"/>
      </rPr>
      <t xml:space="preserve"> июне</t>
    </r>
    <r>
      <rPr>
        <sz val="10"/>
        <rFont val="Arial Cyr"/>
        <family val="0"/>
      </rPr>
      <t>, руб.</t>
    </r>
  </si>
  <si>
    <r>
      <t>Списано долговых обязательств в</t>
    </r>
    <r>
      <rPr>
        <b/>
        <sz val="10"/>
        <rFont val="Arial Cyr"/>
        <family val="2"/>
      </rPr>
      <t xml:space="preserve"> июле</t>
    </r>
    <r>
      <rPr>
        <sz val="10"/>
        <rFont val="Arial Cyr"/>
        <family val="0"/>
      </rPr>
      <t>, руб.</t>
    </r>
  </si>
  <si>
    <r>
      <t>Списано долговых обязательств в</t>
    </r>
    <r>
      <rPr>
        <b/>
        <sz val="10"/>
        <rFont val="Arial Cyr"/>
        <family val="2"/>
      </rPr>
      <t xml:space="preserve"> августе</t>
    </r>
    <r>
      <rPr>
        <sz val="10"/>
        <rFont val="Arial Cyr"/>
        <family val="0"/>
      </rPr>
      <t>, руб.</t>
    </r>
  </si>
  <si>
    <r>
      <t>Списано долговых обязательств в</t>
    </r>
    <r>
      <rPr>
        <b/>
        <sz val="10"/>
        <rFont val="Arial Cyr"/>
        <family val="2"/>
      </rPr>
      <t xml:space="preserve"> сентябре</t>
    </r>
    <r>
      <rPr>
        <sz val="10"/>
        <rFont val="Arial Cyr"/>
        <family val="0"/>
      </rPr>
      <t>, руб.</t>
    </r>
  </si>
  <si>
    <r>
      <t>Списано долговых обязательств в</t>
    </r>
    <r>
      <rPr>
        <b/>
        <sz val="10"/>
        <rFont val="Arial Cyr"/>
        <family val="2"/>
      </rPr>
      <t xml:space="preserve"> октябре</t>
    </r>
    <r>
      <rPr>
        <sz val="10"/>
        <rFont val="Arial Cyr"/>
        <family val="0"/>
      </rPr>
      <t>, руб.</t>
    </r>
  </si>
  <si>
    <r>
      <t>Списано долговых обязательств в</t>
    </r>
    <r>
      <rPr>
        <b/>
        <sz val="10"/>
        <rFont val="Arial Cyr"/>
        <family val="2"/>
      </rPr>
      <t xml:space="preserve"> ноябре</t>
    </r>
    <r>
      <rPr>
        <sz val="10"/>
        <rFont val="Arial Cyr"/>
        <family val="0"/>
      </rPr>
      <t>, руб.</t>
    </r>
  </si>
  <si>
    <r>
      <t>Списано долговых обязательств в</t>
    </r>
    <r>
      <rPr>
        <b/>
        <sz val="10"/>
        <rFont val="Arial Cyr"/>
        <family val="2"/>
      </rPr>
      <t xml:space="preserve"> декабре</t>
    </r>
    <r>
      <rPr>
        <sz val="10"/>
        <rFont val="Arial Cyr"/>
        <family val="0"/>
      </rPr>
      <t>, руб.</t>
    </r>
  </si>
  <si>
    <t>4.</t>
  </si>
  <si>
    <t>Муниципальные ценные бумаги</t>
  </si>
  <si>
    <r>
      <t>Списано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2"/>
      </rPr>
      <t>в течение года</t>
    </r>
    <r>
      <rPr>
        <sz val="10"/>
        <rFont val="Arial Cyr"/>
        <family val="0"/>
      </rPr>
      <t>, руб.</t>
    </r>
  </si>
  <si>
    <r>
      <t xml:space="preserve">Фактический объем долгового обязательства на </t>
    </r>
    <r>
      <rPr>
        <b/>
        <sz val="10"/>
        <rFont val="Arial Cyr"/>
        <family val="2"/>
      </rPr>
      <t>конец отчетного периода</t>
    </r>
  </si>
  <si>
    <t>Всего</t>
  </si>
  <si>
    <t>Итого п.1</t>
  </si>
  <si>
    <t>Итого п.2</t>
  </si>
  <si>
    <t>Итого п.3</t>
  </si>
  <si>
    <t>Итого п.4</t>
  </si>
  <si>
    <r>
      <t xml:space="preserve">Привлечение долговых обязательств и начисление процентов в </t>
    </r>
    <r>
      <rPr>
        <b/>
        <sz val="10"/>
        <rFont val="Arial Cyr"/>
        <family val="2"/>
      </rPr>
      <t>январе</t>
    </r>
    <r>
      <rPr>
        <sz val="10"/>
        <rFont val="Arial Cyr"/>
        <family val="0"/>
      </rPr>
      <t>, руб.</t>
    </r>
  </si>
  <si>
    <r>
      <t xml:space="preserve">Привлечение долговых обязательств и начисление процентов в </t>
    </r>
    <r>
      <rPr>
        <b/>
        <sz val="10"/>
        <rFont val="Arial Cyr"/>
        <family val="2"/>
      </rPr>
      <t>феврале</t>
    </r>
    <r>
      <rPr>
        <sz val="10"/>
        <rFont val="Arial Cyr"/>
        <family val="0"/>
      </rPr>
      <t>, руб.</t>
    </r>
  </si>
  <si>
    <r>
      <t xml:space="preserve">Привлечение долговых обязательств и начисление процентов в </t>
    </r>
    <r>
      <rPr>
        <b/>
        <sz val="10"/>
        <rFont val="Arial Cyr"/>
        <family val="2"/>
      </rPr>
      <t>марте</t>
    </r>
    <r>
      <rPr>
        <sz val="10"/>
        <rFont val="Arial Cyr"/>
        <family val="0"/>
      </rPr>
      <t>, руб.</t>
    </r>
  </si>
  <si>
    <r>
      <t xml:space="preserve">Привлечение долговых обязательств и начисление процентов в </t>
    </r>
    <r>
      <rPr>
        <b/>
        <sz val="10"/>
        <rFont val="Arial Cyr"/>
        <family val="2"/>
      </rPr>
      <t>апреле</t>
    </r>
    <r>
      <rPr>
        <sz val="10"/>
        <rFont val="Arial Cyr"/>
        <family val="0"/>
      </rPr>
      <t>, руб.</t>
    </r>
  </si>
  <si>
    <r>
      <t xml:space="preserve">Привлечение долговых обязательств и начисление процентов в </t>
    </r>
    <r>
      <rPr>
        <b/>
        <sz val="10"/>
        <rFont val="Arial Cyr"/>
        <family val="2"/>
      </rPr>
      <t>мае</t>
    </r>
    <r>
      <rPr>
        <sz val="10"/>
        <rFont val="Arial Cyr"/>
        <family val="0"/>
      </rPr>
      <t>, руб.</t>
    </r>
  </si>
  <si>
    <r>
      <t xml:space="preserve">Привлечение долговых обязательств и начисление процентов в </t>
    </r>
    <r>
      <rPr>
        <b/>
        <sz val="10"/>
        <rFont val="Arial Cyr"/>
        <family val="2"/>
      </rPr>
      <t>июне</t>
    </r>
    <r>
      <rPr>
        <sz val="10"/>
        <rFont val="Arial Cyr"/>
        <family val="0"/>
      </rPr>
      <t>, руб.</t>
    </r>
  </si>
  <si>
    <r>
      <t xml:space="preserve">Привлечение долговых обязательств и начисление процентов в </t>
    </r>
    <r>
      <rPr>
        <b/>
        <sz val="10"/>
        <rFont val="Arial Cyr"/>
        <family val="2"/>
      </rPr>
      <t>июле</t>
    </r>
    <r>
      <rPr>
        <sz val="10"/>
        <rFont val="Arial Cyr"/>
        <family val="0"/>
      </rPr>
      <t>, руб.</t>
    </r>
  </si>
  <si>
    <r>
      <t xml:space="preserve">Привлечение долговых обязательств и начисление процентов в </t>
    </r>
    <r>
      <rPr>
        <b/>
        <sz val="10"/>
        <rFont val="Arial Cyr"/>
        <family val="2"/>
      </rPr>
      <t>августе</t>
    </r>
    <r>
      <rPr>
        <sz val="10"/>
        <rFont val="Arial Cyr"/>
        <family val="0"/>
      </rPr>
      <t>, руб.</t>
    </r>
  </si>
  <si>
    <r>
      <t xml:space="preserve">Привлечение долговых обязательств и начисление процентов в </t>
    </r>
    <r>
      <rPr>
        <b/>
        <sz val="10"/>
        <rFont val="Arial Cyr"/>
        <family val="2"/>
      </rPr>
      <t>сентябре</t>
    </r>
    <r>
      <rPr>
        <sz val="10"/>
        <rFont val="Arial Cyr"/>
        <family val="0"/>
      </rPr>
      <t>, руб.</t>
    </r>
  </si>
  <si>
    <r>
      <t xml:space="preserve">Привлечение долговых обязательств и начисление процентов в </t>
    </r>
    <r>
      <rPr>
        <b/>
        <sz val="10"/>
        <rFont val="Arial Cyr"/>
        <family val="2"/>
      </rPr>
      <t>октябре</t>
    </r>
    <r>
      <rPr>
        <sz val="10"/>
        <rFont val="Arial Cyr"/>
        <family val="0"/>
      </rPr>
      <t>, руб.</t>
    </r>
  </si>
  <si>
    <r>
      <t xml:space="preserve">Привлечение долговых обязательств и начисление процентов в </t>
    </r>
    <r>
      <rPr>
        <b/>
        <sz val="10"/>
        <rFont val="Arial Cyr"/>
        <family val="2"/>
      </rPr>
      <t>ноябре</t>
    </r>
    <r>
      <rPr>
        <sz val="10"/>
        <rFont val="Arial Cyr"/>
        <family val="0"/>
      </rPr>
      <t>, руб.</t>
    </r>
  </si>
  <si>
    <r>
      <t xml:space="preserve">Привлечение долговых обязательств и начисление процентов в </t>
    </r>
    <r>
      <rPr>
        <b/>
        <sz val="10"/>
        <rFont val="Arial Cyr"/>
        <family val="2"/>
      </rPr>
      <t>декабре</t>
    </r>
    <r>
      <rPr>
        <sz val="10"/>
        <rFont val="Arial Cyr"/>
        <family val="0"/>
      </rPr>
      <t>, руб.</t>
    </r>
  </si>
  <si>
    <r>
      <t>Всего привлечено</t>
    </r>
    <r>
      <rPr>
        <sz val="10"/>
        <rFont val="Arial Cyr"/>
        <family val="0"/>
      </rPr>
      <t xml:space="preserve"> долговых обязательств и начислено процентов </t>
    </r>
    <r>
      <rPr>
        <b/>
        <sz val="10"/>
        <rFont val="Arial Cyr"/>
        <family val="2"/>
      </rPr>
      <t>за 2005 год</t>
    </r>
  </si>
  <si>
    <t>Кредитные соглашения и договоры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</si>
  <si>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</si>
  <si>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Договоры о предоставлении муниципальных гарантий</t>
  </si>
  <si>
    <t>36=8+16-24-32</t>
  </si>
  <si>
    <t>37=9+17-25-33</t>
  </si>
  <si>
    <t>Департамент финансов</t>
  </si>
  <si>
    <t>№ 9 от 22.05.02г.</t>
  </si>
  <si>
    <t>№ 31 от 26.08.02г.</t>
  </si>
  <si>
    <t>№ 39 от 23.09.02г.</t>
  </si>
  <si>
    <t>№ 54 от 18.10.02г.</t>
  </si>
  <si>
    <t>№ 65 от 21.11.02г.</t>
  </si>
  <si>
    <t>№ 77 от 17.12.02г.</t>
  </si>
  <si>
    <t>№ 79 от 25.12.02г.</t>
  </si>
  <si>
    <t>№ 18 от 28.03.03г.</t>
  </si>
  <si>
    <t>№ 16 от 27.12.04г.</t>
  </si>
  <si>
    <t xml:space="preserve">зараб. плата </t>
  </si>
  <si>
    <t>топливо</t>
  </si>
  <si>
    <t>№03/01 от 27.02.01г.</t>
  </si>
  <si>
    <t>ОАО "Архангельскгеолдобыча"</t>
  </si>
  <si>
    <r>
      <t>Погашение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2"/>
      </rPr>
      <t>в течение 2005 года</t>
    </r>
    <r>
      <rPr>
        <sz val="10"/>
        <rFont val="Arial Cyr"/>
        <family val="0"/>
      </rPr>
      <t>, руб.</t>
    </r>
  </si>
  <si>
    <r>
      <t xml:space="preserve">Фактический объем долгового обязательства на </t>
    </r>
    <r>
      <rPr>
        <b/>
        <sz val="10"/>
        <rFont val="Arial Cyr"/>
        <family val="2"/>
      </rPr>
      <t>начало года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2"/>
      </rPr>
      <t>01.01.2005г.</t>
    </r>
  </si>
  <si>
    <t>(Е.В.Ортоидзе)</t>
  </si>
  <si>
    <t>(Н.Б.Солнцева)</t>
  </si>
  <si>
    <t>Щепихина Марина Валентиновна (телефон 8-(248)-9-12-07)</t>
  </si>
  <si>
    <r>
      <t>Погашение долговых обязательств в</t>
    </r>
    <r>
      <rPr>
        <b/>
        <sz val="10"/>
        <rFont val="Arial Cyr"/>
        <family val="2"/>
      </rPr>
      <t xml:space="preserve"> ноябре</t>
    </r>
    <r>
      <rPr>
        <sz val="10"/>
        <rFont val="Arial Cyr"/>
        <family val="0"/>
      </rPr>
      <t>, руб.</t>
    </r>
  </si>
  <si>
    <t>№ 19 от 15.08.05г.</t>
  </si>
  <si>
    <t>подготовка к зиме</t>
  </si>
  <si>
    <t>№ 45 от 06.12.05г.</t>
  </si>
  <si>
    <r>
      <t xml:space="preserve">Фактический объем долгового обязательства на </t>
    </r>
    <r>
      <rPr>
        <b/>
        <sz val="10"/>
        <rFont val="Arial Cyr"/>
        <family val="2"/>
      </rPr>
      <t>начало года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2"/>
      </rPr>
      <t>01.01.2006г.</t>
    </r>
  </si>
  <si>
    <r>
      <t>Всего привлечено</t>
    </r>
    <r>
      <rPr>
        <sz val="10"/>
        <rFont val="Arial Cyr"/>
        <family val="0"/>
      </rPr>
      <t xml:space="preserve"> долговых обязательств и начислено процентов </t>
    </r>
    <r>
      <rPr>
        <b/>
        <sz val="10"/>
        <rFont val="Arial Cyr"/>
        <family val="2"/>
      </rPr>
      <t>за 2006 год</t>
    </r>
  </si>
  <si>
    <r>
      <t>Погашение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2"/>
      </rPr>
      <t>в течение 2006 года</t>
    </r>
    <r>
      <rPr>
        <sz val="10"/>
        <rFont val="Arial Cyr"/>
        <family val="0"/>
      </rPr>
      <t>, руб.</t>
    </r>
  </si>
  <si>
    <r>
      <t>Погашение долговых обязательств в</t>
    </r>
    <r>
      <rPr>
        <b/>
        <sz val="10"/>
        <rFont val="Arial Cyr"/>
        <family val="2"/>
      </rPr>
      <t xml:space="preserve"> декабре</t>
    </r>
    <r>
      <rPr>
        <sz val="10"/>
        <rFont val="Arial Cyr"/>
        <family val="0"/>
      </rPr>
      <t>, руб.</t>
    </r>
  </si>
  <si>
    <t>2.1</t>
  </si>
  <si>
    <t>3.1</t>
  </si>
  <si>
    <t>3.2</t>
  </si>
  <si>
    <t>3.3</t>
  </si>
  <si>
    <t>3.4</t>
  </si>
  <si>
    <t>№ 1 от 16.03.06г.</t>
  </si>
  <si>
    <t>2.2</t>
  </si>
  <si>
    <t>ОАО "Промышленно-строительный банк"</t>
  </si>
  <si>
    <t>на покрытие временного кассового разрыва</t>
  </si>
  <si>
    <t>Гарантия адм. Арх. области (договор от 05.04.06г.), Залог товров в обороте (договор № 1238/01/ 2006 от 05.04.06г.)</t>
  </si>
  <si>
    <t>сверка</t>
  </si>
  <si>
    <t>№1238/2006 от 05.04.06</t>
  </si>
  <si>
    <t>приобретение коробки дома</t>
  </si>
  <si>
    <t xml:space="preserve">И.о. Руководитель финансового органа </t>
  </si>
  <si>
    <t>3.5</t>
  </si>
  <si>
    <t>№ 3 от 26.05.06г.</t>
  </si>
  <si>
    <t>№ 19 от 15.08.05г.,     № 11 от 08.08.06г.</t>
  </si>
  <si>
    <t>№ 45 от 06.12.05г., № 11     от 08.08.06г.</t>
  </si>
  <si>
    <t>покрытие временного кассового разрыва</t>
  </si>
  <si>
    <t>№ 18 от 28.03.03г., № 6 от 09.08.06г.</t>
  </si>
  <si>
    <t>31 авг 03, 31 дек 06.</t>
  </si>
  <si>
    <t>31 дек 05, 1 фев 08</t>
  </si>
  <si>
    <t>25 дек 05, 1 фев 08</t>
  </si>
  <si>
    <t>В отчете на 01.11.06г. ( У Н.Б.)</t>
  </si>
  <si>
    <t>- ВСЕГО, в том числе:</t>
  </si>
  <si>
    <t>по коду 000 0112 0000000 000 231</t>
  </si>
  <si>
    <r>
      <t xml:space="preserve">Долговая книга муниципального образования "Мезенский район" </t>
    </r>
    <r>
      <rPr>
        <b/>
        <i/>
        <sz val="10"/>
        <rFont val="Arial Cyr"/>
        <family val="2"/>
      </rPr>
      <t>по состоянию на 1 января 2006 года</t>
    </r>
  </si>
  <si>
    <r>
      <t xml:space="preserve">Фактический объем долгового обязательства на </t>
    </r>
    <r>
      <rPr>
        <b/>
        <sz val="10"/>
        <rFont val="Arial Cyr"/>
        <family val="2"/>
      </rPr>
      <t>начало года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2"/>
      </rPr>
      <t>01.01.2007г.</t>
    </r>
  </si>
  <si>
    <r>
      <t>Всего привлечено</t>
    </r>
    <r>
      <rPr>
        <sz val="10"/>
        <rFont val="Arial Cyr"/>
        <family val="0"/>
      </rPr>
      <t xml:space="preserve"> долговых обязательств и начислено процентов </t>
    </r>
    <r>
      <rPr>
        <b/>
        <sz val="10"/>
        <rFont val="Arial Cyr"/>
        <family val="2"/>
      </rPr>
      <t>за 2007 год</t>
    </r>
  </si>
  <si>
    <r>
      <t>Погашение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2"/>
      </rPr>
      <t>в течение 2007 года</t>
    </r>
    <r>
      <rPr>
        <sz val="10"/>
        <rFont val="Arial Cyr"/>
        <family val="0"/>
      </rPr>
      <t>, руб.</t>
    </r>
  </si>
  <si>
    <t>№1293/2006 от 05.04.07г.</t>
  </si>
  <si>
    <t>Договор залога недвижимиго имущества (договор № 1293/01/ 2007 от 05.04.07г.)</t>
  </si>
  <si>
    <t>3.6</t>
  </si>
  <si>
    <t>№ 7 от 15.08.07г.</t>
  </si>
  <si>
    <t>4.1</t>
  </si>
  <si>
    <t>Договор о предоставлении муниципальной гарантии от 25.07.07г.</t>
  </si>
  <si>
    <t>"NORDIK ENVIRONMENT FINANSE CORPORATION" (NEFCO)</t>
  </si>
  <si>
    <t xml:space="preserve">реализация энергосберегающих проектов в с. Койда и Долгощелье </t>
  </si>
  <si>
    <t>Договор залога  (договор № 504-15/07 от 25.07.07г.)</t>
  </si>
  <si>
    <r>
      <t xml:space="preserve">Долговая книга администрации муниципального образования "Мезенский район" </t>
    </r>
    <r>
      <rPr>
        <b/>
        <i/>
        <sz val="10"/>
        <rFont val="Arial Cyr"/>
        <family val="2"/>
      </rPr>
      <t>по состоянию на 1 декабря 2005 года</t>
    </r>
  </si>
  <si>
    <t>№CDR/07/754 от 21.12.07г.</t>
  </si>
  <si>
    <t>ОАО "Балтийский инвестиционный банк"</t>
  </si>
  <si>
    <r>
      <t xml:space="preserve">Долговая книга муниципального образования "Мезенский муниципальный район" </t>
    </r>
    <r>
      <rPr>
        <b/>
        <i/>
        <sz val="10"/>
        <rFont val="Arial Cyr"/>
        <family val="2"/>
      </rPr>
      <t>по состоянию на 1 января 2008 года</t>
    </r>
  </si>
  <si>
    <t>Договор о предоставлении муниципальной гарантии от 25.12.2007 г.</t>
  </si>
  <si>
    <t>ГУП "Архангельская областная энергетическая компания"</t>
  </si>
  <si>
    <t>Поддержка деятельности  ООО "Мезенский ЛДК"</t>
  </si>
  <si>
    <t>4.2</t>
  </si>
  <si>
    <r>
      <t xml:space="preserve">Фактический объем долгового обязательства на </t>
    </r>
    <r>
      <rPr>
        <b/>
        <sz val="10"/>
        <rFont val="Arial Cyr"/>
        <family val="2"/>
      </rPr>
      <t>начало года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2"/>
      </rPr>
      <t>01.01.2008г.</t>
    </r>
  </si>
  <si>
    <r>
      <t>Всего привлечено</t>
    </r>
    <r>
      <rPr>
        <sz val="10"/>
        <rFont val="Arial Cyr"/>
        <family val="0"/>
      </rPr>
      <t xml:space="preserve"> долговых обязательств и начислено процентов </t>
    </r>
    <r>
      <rPr>
        <b/>
        <sz val="10"/>
        <rFont val="Arial Cyr"/>
        <family val="2"/>
      </rPr>
      <t>за 2008 год</t>
    </r>
  </si>
  <si>
    <r>
      <t>Погашение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2"/>
      </rPr>
      <t>в течение 2008 года</t>
    </r>
    <r>
      <rPr>
        <sz val="10"/>
        <rFont val="Arial Cyr"/>
        <family val="0"/>
      </rPr>
      <t>, руб.</t>
    </r>
  </si>
  <si>
    <t>Щепихина Марина Валентиновна (телефон 8 (818-48) 9-12-07)</t>
  </si>
  <si>
    <t>№CDR/08/457 от 09.06.08г.</t>
  </si>
  <si>
    <r>
      <t xml:space="preserve">Долговая книга муниципального образования "Мезенский муниципальный район" </t>
    </r>
    <r>
      <rPr>
        <b/>
        <i/>
        <sz val="10"/>
        <rFont val="Arial Cyr"/>
        <family val="2"/>
      </rPr>
      <t>по состоянию на 1   января 2009 года</t>
    </r>
  </si>
  <si>
    <r>
      <t xml:space="preserve">Фактический объем долгового обязательства на </t>
    </r>
    <r>
      <rPr>
        <b/>
        <sz val="10"/>
        <rFont val="Arial Cyr"/>
        <family val="2"/>
      </rPr>
      <t>начало года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2"/>
      </rPr>
      <t>01.01.2009г.</t>
    </r>
  </si>
  <si>
    <r>
      <t>Всего привлечено</t>
    </r>
    <r>
      <rPr>
        <sz val="10"/>
        <rFont val="Arial Cyr"/>
        <family val="0"/>
      </rPr>
      <t xml:space="preserve"> долговых обязательств и начислено процентов </t>
    </r>
    <r>
      <rPr>
        <b/>
        <sz val="10"/>
        <rFont val="Arial Cyr"/>
        <family val="2"/>
      </rPr>
      <t>за 2009 год</t>
    </r>
  </si>
  <si>
    <r>
      <t>Погашение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2"/>
      </rPr>
      <t>в течение 2009 года</t>
    </r>
    <r>
      <rPr>
        <sz val="10"/>
        <rFont val="Arial Cyr"/>
        <family val="0"/>
      </rPr>
      <t>, руб.</t>
    </r>
  </si>
  <si>
    <r>
      <t>Списано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2"/>
      </rPr>
      <t>в течение 2009 года</t>
    </r>
    <r>
      <rPr>
        <sz val="10"/>
        <rFont val="Arial Cyr"/>
        <family val="0"/>
      </rPr>
      <t>, руб.</t>
    </r>
  </si>
  <si>
    <r>
      <t xml:space="preserve">Фактический объем долгового обязательства на </t>
    </r>
    <r>
      <rPr>
        <b/>
        <sz val="10"/>
        <rFont val="Arial Cyr"/>
        <family val="2"/>
      </rPr>
      <t>конец отчетного периода 2009 года</t>
    </r>
  </si>
  <si>
    <t>2.3</t>
  </si>
  <si>
    <t>№8637/0/09129 от 26.03.09г.</t>
  </si>
  <si>
    <t>покрытие дефицита бюджета</t>
  </si>
  <si>
    <t>Акционерный коммерческий Сберегательный банк РФ</t>
  </si>
  <si>
    <t>№8637/0/09454 от 12.11.09г.</t>
  </si>
  <si>
    <r>
      <t xml:space="preserve">Фактический объем долгового обязательства на </t>
    </r>
    <r>
      <rPr>
        <b/>
        <sz val="10"/>
        <rFont val="Arial Cyr"/>
        <family val="2"/>
      </rPr>
      <t>начало года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2"/>
      </rPr>
      <t>01.01.2010г.</t>
    </r>
  </si>
  <si>
    <r>
      <t>Всего привлечено</t>
    </r>
    <r>
      <rPr>
        <sz val="10"/>
        <rFont val="Arial Cyr"/>
        <family val="0"/>
      </rPr>
      <t xml:space="preserve"> долговых обязательств и начислено процентов </t>
    </r>
    <r>
      <rPr>
        <b/>
        <sz val="10"/>
        <rFont val="Arial Cyr"/>
        <family val="2"/>
      </rPr>
      <t>за 2010 год</t>
    </r>
  </si>
  <si>
    <r>
      <t>Погашение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2"/>
      </rPr>
      <t>в течение 2010 года</t>
    </r>
    <r>
      <rPr>
        <sz val="10"/>
        <rFont val="Arial Cyr"/>
        <family val="0"/>
      </rPr>
      <t>, руб.</t>
    </r>
  </si>
  <si>
    <r>
      <t>Списано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2"/>
      </rPr>
      <t>в течение 2010 года</t>
    </r>
    <r>
      <rPr>
        <sz val="10"/>
        <rFont val="Arial Cyr"/>
        <family val="0"/>
      </rPr>
      <t>, руб.</t>
    </r>
  </si>
  <si>
    <r>
      <t xml:space="preserve">Фактический объем долгового обязательства на </t>
    </r>
    <r>
      <rPr>
        <b/>
        <sz val="10"/>
        <rFont val="Arial Cyr"/>
        <family val="2"/>
      </rPr>
      <t>конец отчетного периода 2010 года</t>
    </r>
  </si>
  <si>
    <r>
      <t xml:space="preserve">Долговая книга муниципального образования "Мезенский муниципальный район" </t>
    </r>
    <r>
      <rPr>
        <b/>
        <i/>
        <sz val="10"/>
        <rFont val="Arial Cyr"/>
        <family val="2"/>
      </rPr>
      <t>по состоянию на 01 января 2010 года</t>
    </r>
  </si>
  <si>
    <t>Договор о предоставлении муниципальной гарантии от 25.07.07г., изм. от 24.12.09 г.</t>
  </si>
  <si>
    <t>№8637/0/10390 от 13.12.10г.</t>
  </si>
  <si>
    <t>ОАО "Сбербанк России"</t>
  </si>
  <si>
    <r>
      <t xml:space="preserve">Долговая книга муниципального образования "Мезенский муниципальный район" </t>
    </r>
    <r>
      <rPr>
        <b/>
        <i/>
        <sz val="10"/>
        <rFont val="Arial Cyr"/>
        <family val="2"/>
      </rPr>
      <t>по состоянию на 01 января 2011 года</t>
    </r>
  </si>
  <si>
    <r>
      <t>Списано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2"/>
      </rPr>
      <t>в течение 2014 года</t>
    </r>
    <r>
      <rPr>
        <sz val="10"/>
        <rFont val="Arial Cyr"/>
        <family val="0"/>
      </rPr>
      <t>, руб.</t>
    </r>
  </si>
  <si>
    <t>№  № 0124300021614000019-0207948-02 (8637/0/14397) от 24.11.2014 года (12,7 % годовых)</t>
  </si>
  <si>
    <t>№  (8637/0/14411) от 29.12.2014 года (14,8 % годовых)</t>
  </si>
  <si>
    <t>Итого</t>
  </si>
  <si>
    <t xml:space="preserve">Объем долгового обязательства по договору, руб. </t>
  </si>
  <si>
    <r>
      <t xml:space="preserve">Фактический объем долгового обязательства на </t>
    </r>
    <r>
      <rPr>
        <b/>
        <sz val="10"/>
        <rFont val="Arial Cyr"/>
        <family val="2"/>
      </rPr>
      <t>начало года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2"/>
      </rPr>
      <t>01.01.2015г., руб.</t>
    </r>
  </si>
  <si>
    <r>
      <t>Всего привлечено</t>
    </r>
    <r>
      <rPr>
        <sz val="10"/>
        <rFont val="Arial Cyr"/>
        <family val="0"/>
      </rPr>
      <t xml:space="preserve"> долговых обязательств и начислено процентов </t>
    </r>
    <r>
      <rPr>
        <b/>
        <sz val="10"/>
        <rFont val="Arial Cyr"/>
        <family val="2"/>
      </rPr>
      <t>за 2015 год, руб.</t>
    </r>
  </si>
  <si>
    <r>
      <t>Погашение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2"/>
      </rPr>
      <t>в течение 2015 года</t>
    </r>
    <r>
      <rPr>
        <sz val="10"/>
        <rFont val="Arial Cyr"/>
        <family val="0"/>
      </rPr>
      <t>, руб.</t>
    </r>
  </si>
  <si>
    <r>
      <t xml:space="preserve">Фактический объем долгового обязательства на </t>
    </r>
    <r>
      <rPr>
        <b/>
        <sz val="10"/>
        <rFont val="Arial Cyr"/>
        <family val="2"/>
      </rPr>
      <t>конец отчетного периода 2015 года, руб.</t>
    </r>
  </si>
  <si>
    <t>Приложение № 6</t>
  </si>
  <si>
    <t>к постановлению администрации</t>
  </si>
  <si>
    <t>МО "Мезенский район"</t>
  </si>
  <si>
    <t>Отчет о состоянии муниципального долга муниципального района за 9  месяцев 2015 года</t>
  </si>
  <si>
    <t>от 11 ноября 2015 г. № 502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</si>
</sst>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d\ mmm\ yy"/>
    <numFmt numFmtId="170" formatCode="0.0"/>
    <numFmt numFmtId="171" formatCode="0.0E+00"/>
    <numFmt numFmtId="172" formatCode="0E+00"/>
    <numFmt numFmtId="173" formatCode="dd\ mmm\ yy"/>
    <numFmt numFmtId="174" formatCode="0.0000E+00"/>
    <numFmt numFmtId="175" formatCode="0.000E+00"/>
    <numFmt numFmtId="176" formatCode="#,##0.0"/>
  </numFmts>
  <fonts count="51">
    <font>
      <sz val="10"/>
      <name val="Arial Cyr"/>
      <family val="0"/>
    </font>
    <font>
      <sz val="8"/>
      <name val="Arial Cyr"/>
      <family val="0"/>
    </font>
    <font>
      <i/>
      <sz val="8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sz val="11"/>
      <name val="Arial Cyr"/>
      <family val="0"/>
    </font>
    <font>
      <sz val="12"/>
      <name val="Arial Cyr"/>
      <family val="2"/>
    </font>
    <font>
      <b/>
      <i/>
      <sz val="13"/>
      <name val="Arial Cyr"/>
      <family val="2"/>
    </font>
    <font>
      <b/>
      <i/>
      <sz val="10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.5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textRotation="90" wrapText="1"/>
    </xf>
    <xf numFmtId="0" fontId="0" fillId="0" borderId="14" xfId="0" applyFill="1" applyBorder="1" applyAlignment="1">
      <alignment textRotation="90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1" fillId="0" borderId="26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4" xfId="0" applyFont="1" applyFill="1" applyBorder="1" applyAlignment="1">
      <alignment textRotation="90" wrapText="1"/>
    </xf>
    <xf numFmtId="0" fontId="0" fillId="0" borderId="14" xfId="0" applyFont="1" applyFill="1" applyBorder="1" applyAlignment="1">
      <alignment textRotation="90"/>
    </xf>
    <xf numFmtId="0" fontId="0" fillId="0" borderId="33" xfId="0" applyFill="1" applyBorder="1" applyAlignment="1">
      <alignment textRotation="90"/>
    </xf>
    <xf numFmtId="0" fontId="1" fillId="0" borderId="34" xfId="0" applyFont="1" applyFill="1" applyBorder="1" applyAlignment="1">
      <alignment horizontal="center" vertical="center"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5" fillId="0" borderId="37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38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0" fillId="0" borderId="0" xfId="0" applyFill="1" applyAlignment="1">
      <alignment horizontal="center" vertical="top" wrapText="1"/>
    </xf>
    <xf numFmtId="0" fontId="0" fillId="0" borderId="27" xfId="0" applyFill="1" applyBorder="1" applyAlignment="1">
      <alignment wrapText="1"/>
    </xf>
    <xf numFmtId="0" fontId="0" fillId="0" borderId="11" xfId="0" applyFill="1" applyBorder="1" applyAlignment="1">
      <alignment wrapText="1"/>
    </xf>
    <xf numFmtId="169" fontId="0" fillId="0" borderId="11" xfId="0" applyNumberFormat="1" applyFill="1" applyBorder="1" applyAlignment="1">
      <alignment/>
    </xf>
    <xf numFmtId="169" fontId="0" fillId="0" borderId="12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2" fontId="5" fillId="0" borderId="23" xfId="0" applyNumberFormat="1" applyFont="1" applyFill="1" applyBorder="1" applyAlignment="1">
      <alignment/>
    </xf>
    <xf numFmtId="49" fontId="0" fillId="0" borderId="17" xfId="0" applyNumberFormat="1" applyFill="1" applyBorder="1" applyAlignment="1">
      <alignment/>
    </xf>
    <xf numFmtId="49" fontId="1" fillId="0" borderId="15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/>
    </xf>
    <xf numFmtId="49" fontId="0" fillId="0" borderId="16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5" fillId="0" borderId="38" xfId="0" applyNumberFormat="1" applyFont="1" applyFill="1" applyBorder="1" applyAlignment="1">
      <alignment/>
    </xf>
    <xf numFmtId="49" fontId="3" fillId="0" borderId="21" xfId="0" applyNumberFormat="1" applyFont="1" applyFill="1" applyBorder="1" applyAlignment="1">
      <alignment/>
    </xf>
    <xf numFmtId="49" fontId="0" fillId="0" borderId="21" xfId="0" applyNumberFormat="1" applyFill="1" applyBorder="1" applyAlignment="1">
      <alignment/>
    </xf>
    <xf numFmtId="49" fontId="6" fillId="0" borderId="38" xfId="0" applyNumberFormat="1" applyFont="1" applyFill="1" applyBorder="1" applyAlignment="1">
      <alignment/>
    </xf>
    <xf numFmtId="49" fontId="4" fillId="0" borderId="30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0" fontId="0" fillId="0" borderId="36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2" xfId="0" applyNumberFormat="1" applyFill="1" applyBorder="1" applyAlignment="1">
      <alignment/>
    </xf>
    <xf numFmtId="0" fontId="5" fillId="0" borderId="23" xfId="0" applyNumberFormat="1" applyFont="1" applyFill="1" applyBorder="1" applyAlignment="1">
      <alignment/>
    </xf>
    <xf numFmtId="0" fontId="0" fillId="0" borderId="24" xfId="0" applyNumberFormat="1" applyFill="1" applyBorder="1" applyAlignment="1">
      <alignment/>
    </xf>
    <xf numFmtId="2" fontId="4" fillId="0" borderId="31" xfId="0" applyNumberFormat="1" applyFont="1" applyFill="1" applyBorder="1" applyAlignment="1">
      <alignment/>
    </xf>
    <xf numFmtId="169" fontId="0" fillId="0" borderId="11" xfId="0" applyNumberFormat="1" applyFill="1" applyBorder="1" applyAlignment="1">
      <alignment wrapText="1"/>
    </xf>
    <xf numFmtId="169" fontId="0" fillId="0" borderId="12" xfId="0" applyNumberFormat="1" applyFill="1" applyBorder="1" applyAlignment="1">
      <alignment wrapText="1"/>
    </xf>
    <xf numFmtId="2" fontId="0" fillId="0" borderId="36" xfId="0" applyNumberFormat="1" applyFill="1" applyBorder="1" applyAlignment="1">
      <alignment/>
    </xf>
    <xf numFmtId="0" fontId="14" fillId="0" borderId="0" xfId="0" applyFont="1" applyAlignment="1">
      <alignment/>
    </xf>
    <xf numFmtId="0" fontId="0" fillId="0" borderId="40" xfId="0" applyBorder="1" applyAlignment="1">
      <alignment/>
    </xf>
    <xf numFmtId="14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14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49" fontId="0" fillId="0" borderId="19" xfId="0" applyNumberFormat="1" applyBorder="1" applyAlignment="1">
      <alignment/>
    </xf>
    <xf numFmtId="0" fontId="0" fillId="0" borderId="26" xfId="0" applyBorder="1" applyAlignment="1">
      <alignment/>
    </xf>
    <xf numFmtId="49" fontId="0" fillId="0" borderId="16" xfId="0" applyNumberFormat="1" applyFill="1" applyBorder="1" applyAlignment="1">
      <alignment vertical="top"/>
    </xf>
    <xf numFmtId="0" fontId="0" fillId="0" borderId="27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11" xfId="0" applyFill="1" applyBorder="1" applyAlignment="1">
      <alignment vertical="top"/>
    </xf>
    <xf numFmtId="169" fontId="0" fillId="0" borderId="11" xfId="0" applyNumberFormat="1" applyFill="1" applyBorder="1" applyAlignment="1">
      <alignment vertical="top" wrapText="1"/>
    </xf>
    <xf numFmtId="2" fontId="0" fillId="0" borderId="11" xfId="0" applyNumberFormat="1" applyFill="1" applyBorder="1" applyAlignment="1">
      <alignment vertical="top"/>
    </xf>
    <xf numFmtId="0" fontId="0" fillId="0" borderId="35" xfId="0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12" xfId="0" applyFill="1" applyBorder="1" applyAlignment="1">
      <alignment vertical="top"/>
    </xf>
    <xf numFmtId="169" fontId="0" fillId="0" borderId="12" xfId="0" applyNumberFormat="1" applyFill="1" applyBorder="1" applyAlignment="1">
      <alignment vertical="top" wrapText="1"/>
    </xf>
    <xf numFmtId="169" fontId="0" fillId="0" borderId="12" xfId="0" applyNumberFormat="1" applyFill="1" applyBorder="1" applyAlignment="1">
      <alignment vertical="top"/>
    </xf>
    <xf numFmtId="0" fontId="0" fillId="0" borderId="36" xfId="0" applyFill="1" applyBorder="1" applyAlignment="1">
      <alignment vertical="top"/>
    </xf>
    <xf numFmtId="2" fontId="0" fillId="0" borderId="36" xfId="0" applyNumberFormat="1" applyFill="1" applyBorder="1" applyAlignment="1">
      <alignment vertical="top"/>
    </xf>
    <xf numFmtId="0" fontId="0" fillId="0" borderId="36" xfId="0" applyFill="1" applyBorder="1" applyAlignment="1">
      <alignment vertical="top" wrapText="1"/>
    </xf>
    <xf numFmtId="0" fontId="0" fillId="0" borderId="11" xfId="0" applyFont="1" applyFill="1" applyBorder="1" applyAlignment="1">
      <alignment vertical="top"/>
    </xf>
    <xf numFmtId="0" fontId="0" fillId="0" borderId="12" xfId="0" applyFill="1" applyBorder="1" applyAlignment="1">
      <alignment vertical="top" wrapText="1"/>
    </xf>
    <xf numFmtId="169" fontId="0" fillId="0" borderId="11" xfId="0" applyNumberFormat="1" applyFill="1" applyBorder="1" applyAlignment="1">
      <alignment vertical="top"/>
    </xf>
    <xf numFmtId="2" fontId="0" fillId="0" borderId="0" xfId="0" applyNumberFormat="1" applyFill="1" applyAlignment="1">
      <alignment vertical="top"/>
    </xf>
    <xf numFmtId="1" fontId="0" fillId="0" borderId="11" xfId="0" applyNumberFormat="1" applyFill="1" applyBorder="1" applyAlignment="1">
      <alignment vertical="top"/>
    </xf>
    <xf numFmtId="2" fontId="5" fillId="0" borderId="23" xfId="0" applyNumberFormat="1" applyFont="1" applyFill="1" applyBorder="1" applyAlignment="1">
      <alignment/>
    </xf>
    <xf numFmtId="0" fontId="0" fillId="0" borderId="16" xfId="0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/>
    </xf>
    <xf numFmtId="173" fontId="0" fillId="0" borderId="11" xfId="0" applyNumberFormat="1" applyFont="1" applyFill="1" applyBorder="1" applyAlignment="1">
      <alignment vertical="top"/>
    </xf>
    <xf numFmtId="0" fontId="0" fillId="0" borderId="33" xfId="0" applyFill="1" applyBorder="1" applyAlignment="1">
      <alignment textRotation="90" wrapText="1"/>
    </xf>
    <xf numFmtId="0" fontId="0" fillId="0" borderId="0" xfId="0" applyFill="1" applyAlignment="1">
      <alignment wrapText="1"/>
    </xf>
    <xf numFmtId="0" fontId="0" fillId="0" borderId="12" xfId="0" applyFill="1" applyBorder="1" applyAlignment="1">
      <alignment horizontal="right"/>
    </xf>
    <xf numFmtId="49" fontId="0" fillId="0" borderId="17" xfId="0" applyNumberFormat="1" applyFill="1" applyBorder="1" applyAlignment="1">
      <alignment vertical="top"/>
    </xf>
    <xf numFmtId="0" fontId="0" fillId="0" borderId="12" xfId="0" applyNumberFormat="1" applyFill="1" applyBorder="1" applyAlignment="1">
      <alignment vertical="top"/>
    </xf>
    <xf numFmtId="173" fontId="0" fillId="0" borderId="11" xfId="0" applyNumberFormat="1" applyFont="1" applyFill="1" applyBorder="1" applyAlignment="1">
      <alignment vertical="top" wrapText="1"/>
    </xf>
    <xf numFmtId="2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 vertical="top" wrapText="1"/>
    </xf>
    <xf numFmtId="0" fontId="0" fillId="0" borderId="13" xfId="0" applyFill="1" applyBorder="1" applyAlignment="1">
      <alignment vertical="top"/>
    </xf>
    <xf numFmtId="0" fontId="0" fillId="0" borderId="14" xfId="0" applyFill="1" applyBorder="1" applyAlignment="1">
      <alignment horizontal="center" vertical="center" textRotation="90" wrapText="1"/>
    </xf>
    <xf numFmtId="4" fontId="0" fillId="0" borderId="13" xfId="0" applyNumberFormat="1" applyFill="1" applyBorder="1" applyAlignment="1">
      <alignment vertical="top"/>
    </xf>
    <xf numFmtId="4" fontId="0" fillId="0" borderId="12" xfId="0" applyNumberFormat="1" applyFill="1" applyBorder="1" applyAlignment="1">
      <alignment vertical="top"/>
    </xf>
    <xf numFmtId="4" fontId="0" fillId="0" borderId="11" xfId="0" applyNumberFormat="1" applyFill="1" applyBorder="1" applyAlignment="1">
      <alignment vertical="top"/>
    </xf>
    <xf numFmtId="0" fontId="4" fillId="0" borderId="37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4" fontId="4" fillId="0" borderId="23" xfId="0" applyNumberFormat="1" applyFont="1" applyFill="1" applyBorder="1" applyAlignment="1">
      <alignment/>
    </xf>
    <xf numFmtId="0" fontId="4" fillId="0" borderId="23" xfId="0" applyNumberFormat="1" applyFont="1" applyFill="1" applyBorder="1" applyAlignment="1">
      <alignment/>
    </xf>
    <xf numFmtId="1" fontId="0" fillId="0" borderId="11" xfId="0" applyNumberFormat="1" applyFill="1" applyBorder="1" applyAlignment="1">
      <alignment/>
    </xf>
    <xf numFmtId="0" fontId="0" fillId="0" borderId="14" xfId="0" applyFont="1" applyFill="1" applyBorder="1" applyAlignment="1">
      <alignment horizontal="center" vertical="center" textRotation="90" wrapText="1"/>
    </xf>
    <xf numFmtId="2" fontId="4" fillId="0" borderId="23" xfId="0" applyNumberFormat="1" applyFont="1" applyFill="1" applyBorder="1" applyAlignment="1">
      <alignment/>
    </xf>
    <xf numFmtId="0" fontId="15" fillId="0" borderId="0" xfId="0" applyFont="1" applyFill="1" applyAlignment="1">
      <alignment horizontal="right"/>
    </xf>
    <xf numFmtId="0" fontId="8" fillId="0" borderId="43" xfId="0" applyFont="1" applyFill="1" applyBorder="1" applyAlignment="1">
      <alignment horizontal="center" wrapText="1"/>
    </xf>
    <xf numFmtId="0" fontId="0" fillId="0" borderId="44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45" xfId="0" applyFill="1" applyBorder="1" applyAlignment="1">
      <alignment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 textRotation="90" wrapText="1"/>
    </xf>
    <xf numFmtId="0" fontId="0" fillId="0" borderId="12" xfId="0" applyFill="1" applyBorder="1" applyAlignment="1">
      <alignment horizontal="center" vertical="center" textRotation="90" wrapText="1"/>
    </xf>
    <xf numFmtId="0" fontId="0" fillId="0" borderId="14" xfId="0" applyFill="1" applyBorder="1" applyAlignment="1">
      <alignment horizontal="center" vertical="center" textRotation="90" wrapText="1"/>
    </xf>
    <xf numFmtId="0" fontId="0" fillId="0" borderId="46" xfId="0" applyFill="1" applyBorder="1" applyAlignment="1">
      <alignment horizontal="center" vertical="center" textRotation="90" wrapText="1"/>
    </xf>
    <xf numFmtId="0" fontId="0" fillId="0" borderId="36" xfId="0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47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4" fillId="0" borderId="37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0" fillId="0" borderId="53" xfId="0" applyFill="1" applyBorder="1" applyAlignment="1">
      <alignment horizontal="center"/>
    </xf>
    <xf numFmtId="0" fontId="0" fillId="0" borderId="4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52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49" fontId="0" fillId="0" borderId="44" xfId="0" applyNumberFormat="1" applyFill="1" applyBorder="1" applyAlignment="1">
      <alignment vertical="center" wrapText="1"/>
    </xf>
    <xf numFmtId="49" fontId="0" fillId="0" borderId="17" xfId="0" applyNumberFormat="1" applyFill="1" applyBorder="1" applyAlignment="1">
      <alignment vertical="center" wrapText="1"/>
    </xf>
    <xf numFmtId="49" fontId="0" fillId="0" borderId="45" xfId="0" applyNumberForma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0;&#1088;&#1077;&#1076;&#1080;&#1090;&#1099;\&#1050;&#1088;&#1077;&#1076;&#1080;&#1090;&#1099;%202001%20&#1075;&#1086;&#1076;&#1072;\&#1050;&#1088;&#1077;&#1076;&#1080;&#1090;%202001%20&#1075;&#1086;&#1076;&#1072;%20&#1086;&#1090;%20&#1051;&#1091;&#1082;&#1086;&#1081;&#1083;&#1072;\&#1050;&#1088;&#1077;&#1076;&#1080;&#1090;%202001%20&#1075;&#1086;&#1076;&#1072;%20%20&#1086;&#1090;%20&#1051;&#1091;&#1082;&#1086;&#1081;&#1083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исление % по займу"/>
      <sheetName val="Лукойл"/>
      <sheetName val="Акц.общества"/>
      <sheetName val="Уведомл"/>
      <sheetName val="Реструктуризация 1"/>
      <sheetName val="Реструктуризация 2"/>
      <sheetName val="Реструктуризация 3"/>
    </sheetNames>
    <sheetDataSet>
      <sheetData sheetId="0">
        <row r="40">
          <cell r="F40">
            <v>5572359.869589042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48"/>
  <sheetViews>
    <sheetView view="pageBreakPreview" zoomScale="75" zoomScaleNormal="80" zoomScaleSheetLayoutView="75" zoomScalePageLayoutView="0" workbookViewId="0" topLeftCell="A1">
      <pane xSplit="10" ySplit="4" topLeftCell="FM5" activePane="bottomRight" state="frozen"/>
      <selection pane="topLeft" activeCell="A1" sqref="A1"/>
      <selection pane="topRight" activeCell="K1" sqref="K1"/>
      <selection pane="bottomLeft" activeCell="A5" sqref="A5"/>
      <selection pane="bottomRight" activeCell="F8" sqref="F8"/>
    </sheetView>
  </sheetViews>
  <sheetFormatPr defaultColWidth="9.00390625" defaultRowHeight="12.75" outlineLevelRow="1" outlineLevelCol="3"/>
  <cols>
    <col min="1" max="1" width="3.375" style="1" customWidth="1"/>
    <col min="2" max="2" width="14.875" style="1" customWidth="1"/>
    <col min="3" max="3" width="15.25390625" style="1" customWidth="1"/>
    <col min="4" max="4" width="10.25390625" style="1" customWidth="1"/>
    <col min="5" max="5" width="10.00390625" style="1" customWidth="1" outlineLevel="1"/>
    <col min="6" max="6" width="10.75390625" style="1" customWidth="1" outlineLevel="1"/>
    <col min="7" max="7" width="7.875" style="1" customWidth="1" outlineLevel="1"/>
    <col min="8" max="8" width="11.25390625" style="1" customWidth="1"/>
    <col min="9" max="9" width="14.00390625" style="1" customWidth="1"/>
    <col min="10" max="11" width="3.625" style="1" customWidth="1"/>
    <col min="12" max="12" width="9.125" style="1" hidden="1" customWidth="1" outlineLevel="1"/>
    <col min="13" max="13" width="11.375" style="1" hidden="1" customWidth="1" outlineLevel="1"/>
    <col min="14" max="15" width="3.625" style="1" hidden="1" customWidth="1" outlineLevel="1"/>
    <col min="16" max="16" width="9.125" style="1" hidden="1" customWidth="1" outlineLevel="2"/>
    <col min="17" max="17" width="11.375" style="1" hidden="1" customWidth="1" outlineLevel="2"/>
    <col min="18" max="18" width="3.625" style="1" hidden="1" customWidth="1" outlineLevel="2"/>
    <col min="19" max="19" width="3.75390625" style="1" hidden="1" customWidth="1" outlineLevel="2"/>
    <col min="20" max="20" width="9.125" style="1" hidden="1" customWidth="1" outlineLevel="2"/>
    <col min="21" max="21" width="12.125" style="1" hidden="1" customWidth="1" outlineLevel="2"/>
    <col min="22" max="22" width="3.625" style="1" hidden="1" customWidth="1" outlineLevel="2"/>
    <col min="23" max="23" width="3.75390625" style="1" hidden="1" customWidth="1" outlineLevel="2"/>
    <col min="24" max="24" width="8.75390625" style="1" hidden="1" customWidth="1" outlineLevel="2"/>
    <col min="25" max="25" width="9.875" style="1" hidden="1" customWidth="1" outlineLevel="2"/>
    <col min="26" max="26" width="3.625" style="1" hidden="1" customWidth="1" outlineLevel="2"/>
    <col min="27" max="27" width="3.75390625" style="1" hidden="1" customWidth="1" outlineLevel="2"/>
    <col min="28" max="28" width="9.125" style="1" hidden="1" customWidth="1" outlineLevel="2"/>
    <col min="29" max="29" width="9.75390625" style="1" hidden="1" customWidth="1" outlineLevel="2"/>
    <col min="30" max="30" width="3.625" style="1" hidden="1" customWidth="1" outlineLevel="2"/>
    <col min="31" max="31" width="3.75390625" style="1" hidden="1" customWidth="1" outlineLevel="2"/>
    <col min="32" max="32" width="11.625" style="1" hidden="1" customWidth="1" outlineLevel="2"/>
    <col min="33" max="33" width="11.00390625" style="1" hidden="1" customWidth="1" outlineLevel="2"/>
    <col min="34" max="34" width="3.625" style="1" hidden="1" customWidth="1" outlineLevel="2"/>
    <col min="35" max="35" width="3.75390625" style="1" hidden="1" customWidth="1" outlineLevel="2"/>
    <col min="36" max="36" width="9.125" style="1" hidden="1" customWidth="1" outlineLevel="2"/>
    <col min="37" max="37" width="11.25390625" style="1" hidden="1" customWidth="1" outlineLevel="2"/>
    <col min="38" max="38" width="3.625" style="1" hidden="1" customWidth="1" outlineLevel="2"/>
    <col min="39" max="39" width="3.75390625" style="1" hidden="1" customWidth="1" outlineLevel="2"/>
    <col min="40" max="40" width="10.00390625" style="1" hidden="1" customWidth="1" outlineLevel="2"/>
    <col min="41" max="41" width="12.00390625" style="1" hidden="1" customWidth="1" outlineLevel="2"/>
    <col min="42" max="42" width="3.625" style="1" hidden="1" customWidth="1" outlineLevel="2"/>
    <col min="43" max="43" width="3.75390625" style="1" hidden="1" customWidth="1" outlineLevel="2"/>
    <col min="44" max="44" width="9.125" style="1" hidden="1" customWidth="1" outlineLevel="2"/>
    <col min="45" max="45" width="11.75390625" style="1" hidden="1" customWidth="1" outlineLevel="2"/>
    <col min="46" max="46" width="3.625" style="1" hidden="1" customWidth="1" outlineLevel="2"/>
    <col min="47" max="47" width="3.75390625" style="1" hidden="1" customWidth="1" outlineLevel="2"/>
    <col min="48" max="48" width="9.125" style="1" hidden="1" customWidth="1" outlineLevel="2"/>
    <col min="49" max="49" width="12.00390625" style="1" hidden="1" customWidth="1" outlineLevel="2"/>
    <col min="50" max="50" width="3.625" style="1" hidden="1" customWidth="1" outlineLevel="2"/>
    <col min="51" max="51" width="3.75390625" style="1" hidden="1" customWidth="1" outlineLevel="2"/>
    <col min="52" max="52" width="9.125" style="1" hidden="1" customWidth="1" outlineLevel="2"/>
    <col min="53" max="53" width="12.375" style="1" hidden="1" customWidth="1" outlineLevel="2"/>
    <col min="54" max="54" width="3.625" style="1" hidden="1" customWidth="1" outlineLevel="2"/>
    <col min="55" max="55" width="3.75390625" style="1" hidden="1" customWidth="1" outlineLevel="2"/>
    <col min="56" max="56" width="10.25390625" style="1" hidden="1" customWidth="1" outlineLevel="2"/>
    <col min="57" max="57" width="11.125" style="1" hidden="1" customWidth="1" outlineLevel="2"/>
    <col min="58" max="58" width="3.625" style="1" hidden="1" customWidth="1" outlineLevel="2"/>
    <col min="59" max="59" width="3.75390625" style="1" hidden="1" customWidth="1" outlineLevel="2"/>
    <col min="60" max="60" width="10.75390625" style="1" customWidth="1" collapsed="1"/>
    <col min="61" max="61" width="13.625" style="1" customWidth="1"/>
    <col min="62" max="63" width="3.625" style="1" customWidth="1"/>
    <col min="64" max="65" width="9.125" style="1" hidden="1" customWidth="1" outlineLevel="1"/>
    <col min="66" max="66" width="3.375" style="1" hidden="1" customWidth="1" outlineLevel="1"/>
    <col min="67" max="67" width="3.125" style="1" hidden="1" customWidth="1" outlineLevel="1"/>
    <col min="68" max="69" width="9.125" style="1" hidden="1" customWidth="1" outlineLevel="2"/>
    <col min="70" max="70" width="5.25390625" style="1" hidden="1" customWidth="1" outlineLevel="2"/>
    <col min="71" max="71" width="3.875" style="1" hidden="1" customWidth="1" outlineLevel="2"/>
    <col min="72" max="72" width="11.375" style="1" hidden="1" customWidth="1" outlineLevel="2"/>
    <col min="73" max="73" width="9.125" style="1" hidden="1" customWidth="1" outlineLevel="2"/>
    <col min="74" max="74" width="5.25390625" style="1" hidden="1" customWidth="1" outlineLevel="2"/>
    <col min="75" max="75" width="3.875" style="1" hidden="1" customWidth="1" outlineLevel="2"/>
    <col min="76" max="77" width="9.125" style="1" hidden="1" customWidth="1" outlineLevel="2"/>
    <col min="78" max="78" width="5.25390625" style="1" hidden="1" customWidth="1" outlineLevel="2"/>
    <col min="79" max="79" width="3.875" style="1" hidden="1" customWidth="1" outlineLevel="2"/>
    <col min="80" max="81" width="9.125" style="1" hidden="1" customWidth="1" outlineLevel="2"/>
    <col min="82" max="82" width="5.25390625" style="1" hidden="1" customWidth="1" outlineLevel="2"/>
    <col min="83" max="83" width="3.875" style="1" hidden="1" customWidth="1" outlineLevel="2"/>
    <col min="84" max="85" width="9.125" style="1" hidden="1" customWidth="1" outlineLevel="2"/>
    <col min="86" max="86" width="5.25390625" style="1" hidden="1" customWidth="1" outlineLevel="2"/>
    <col min="87" max="87" width="3.875" style="1" hidden="1" customWidth="1" outlineLevel="2"/>
    <col min="88" max="89" width="9.125" style="1" hidden="1" customWidth="1" outlineLevel="2"/>
    <col min="90" max="90" width="5.25390625" style="1" hidden="1" customWidth="1" outlineLevel="2"/>
    <col min="91" max="91" width="3.875" style="1" hidden="1" customWidth="1" outlineLevel="2"/>
    <col min="92" max="93" width="9.125" style="1" hidden="1" customWidth="1" outlineLevel="2"/>
    <col min="94" max="94" width="5.25390625" style="1" hidden="1" customWidth="1" outlineLevel="2"/>
    <col min="95" max="95" width="3.875" style="1" hidden="1" customWidth="1" outlineLevel="2"/>
    <col min="96" max="97" width="9.125" style="1" hidden="1" customWidth="1" outlineLevel="2"/>
    <col min="98" max="98" width="5.25390625" style="1" hidden="1" customWidth="1" outlineLevel="2"/>
    <col min="99" max="99" width="3.875" style="1" hidden="1" customWidth="1" outlineLevel="2"/>
    <col min="100" max="101" width="9.125" style="1" hidden="1" customWidth="1" outlineLevel="2"/>
    <col min="102" max="102" width="5.25390625" style="1" hidden="1" customWidth="1" outlineLevel="2"/>
    <col min="103" max="103" width="3.875" style="1" hidden="1" customWidth="1" outlineLevel="2"/>
    <col min="104" max="105" width="9.125" style="1" hidden="1" customWidth="1" outlineLevel="2"/>
    <col min="106" max="106" width="5.25390625" style="1" hidden="1" customWidth="1" outlineLevel="2"/>
    <col min="107" max="107" width="3.875" style="1" hidden="1" customWidth="1" outlineLevel="2"/>
    <col min="108" max="109" width="9.125" style="1" hidden="1" customWidth="1" outlineLevel="2"/>
    <col min="110" max="110" width="5.25390625" style="1" hidden="1" customWidth="1" outlineLevel="2"/>
    <col min="111" max="111" width="3.875" style="1" hidden="1" customWidth="1" outlineLevel="2"/>
    <col min="112" max="112" width="10.75390625" style="1" customWidth="1" collapsed="1"/>
    <col min="113" max="113" width="9.125" style="1" customWidth="1"/>
    <col min="114" max="114" width="3.75390625" style="1" customWidth="1"/>
    <col min="115" max="115" width="3.625" style="1" customWidth="1"/>
    <col min="116" max="117" width="9.125" style="1" hidden="1" customWidth="1" outlineLevel="2"/>
    <col min="118" max="118" width="3.00390625" style="1" hidden="1" customWidth="1" outlineLevel="2"/>
    <col min="119" max="119" width="3.25390625" style="1" hidden="1" customWidth="1" outlineLevel="2"/>
    <col min="120" max="121" width="9.125" style="1" hidden="1" customWidth="1" outlineLevel="3"/>
    <col min="122" max="122" width="5.25390625" style="1" hidden="1" customWidth="1" outlineLevel="3"/>
    <col min="123" max="123" width="3.875" style="1" hidden="1" customWidth="1" outlineLevel="3"/>
    <col min="124" max="125" width="9.125" style="1" hidden="1" customWidth="1" outlineLevel="3"/>
    <col min="126" max="126" width="5.25390625" style="1" hidden="1" customWidth="1" outlineLevel="3"/>
    <col min="127" max="127" width="3.875" style="1" hidden="1" customWidth="1" outlineLevel="3"/>
    <col min="128" max="129" width="9.125" style="1" hidden="1" customWidth="1" outlineLevel="3"/>
    <col min="130" max="130" width="5.25390625" style="1" hidden="1" customWidth="1" outlineLevel="3"/>
    <col min="131" max="131" width="3.875" style="1" hidden="1" customWidth="1" outlineLevel="3"/>
    <col min="132" max="133" width="9.125" style="1" hidden="1" customWidth="1" outlineLevel="3"/>
    <col min="134" max="134" width="5.25390625" style="1" hidden="1" customWidth="1" outlineLevel="3"/>
    <col min="135" max="135" width="3.875" style="1" hidden="1" customWidth="1" outlineLevel="3"/>
    <col min="136" max="137" width="9.125" style="1" hidden="1" customWidth="1" outlineLevel="3"/>
    <col min="138" max="138" width="5.25390625" style="1" hidden="1" customWidth="1" outlineLevel="3"/>
    <col min="139" max="139" width="3.875" style="1" hidden="1" customWidth="1" outlineLevel="3"/>
    <col min="140" max="141" width="9.125" style="1" hidden="1" customWidth="1" outlineLevel="3"/>
    <col min="142" max="142" width="5.25390625" style="1" hidden="1" customWidth="1" outlineLevel="3"/>
    <col min="143" max="143" width="3.875" style="1" hidden="1" customWidth="1" outlineLevel="3"/>
    <col min="144" max="145" width="9.125" style="1" hidden="1" customWidth="1" outlineLevel="3"/>
    <col min="146" max="146" width="5.25390625" style="1" hidden="1" customWidth="1" outlineLevel="3"/>
    <col min="147" max="147" width="3.875" style="1" hidden="1" customWidth="1" outlineLevel="3"/>
    <col min="148" max="149" width="9.125" style="1" hidden="1" customWidth="1" outlineLevel="3"/>
    <col min="150" max="150" width="5.25390625" style="1" hidden="1" customWidth="1" outlineLevel="3"/>
    <col min="151" max="151" width="3.875" style="1" hidden="1" customWidth="1" outlineLevel="3"/>
    <col min="152" max="153" width="9.125" style="1" hidden="1" customWidth="1" outlineLevel="3"/>
    <col min="154" max="154" width="5.25390625" style="1" hidden="1" customWidth="1" outlineLevel="3"/>
    <col min="155" max="155" width="3.875" style="1" hidden="1" customWidth="1" outlineLevel="3"/>
    <col min="156" max="157" width="9.125" style="1" hidden="1" customWidth="1" outlineLevel="3"/>
    <col min="158" max="158" width="5.25390625" style="1" hidden="1" customWidth="1" outlineLevel="3"/>
    <col min="159" max="159" width="3.875" style="1" hidden="1" customWidth="1" outlineLevel="3"/>
    <col min="160" max="160" width="11.375" style="1" hidden="1" customWidth="1" outlineLevel="3"/>
    <col min="161" max="161" width="9.125" style="1" hidden="1" customWidth="1" outlineLevel="3"/>
    <col min="162" max="162" width="5.25390625" style="1" hidden="1" customWidth="1" outlineLevel="3"/>
    <col min="163" max="163" width="3.875" style="1" hidden="1" customWidth="1" outlineLevel="3"/>
    <col min="164" max="164" width="11.375" style="1" customWidth="1" outlineLevel="1" collapsed="1"/>
    <col min="165" max="165" width="9.125" style="1" customWidth="1" outlineLevel="1"/>
    <col min="166" max="167" width="3.00390625" style="1" customWidth="1" outlineLevel="1"/>
    <col min="168" max="168" width="12.25390625" style="1" customWidth="1"/>
    <col min="169" max="169" width="14.625" style="1" customWidth="1"/>
    <col min="170" max="170" width="3.125" style="1" customWidth="1"/>
    <col min="171" max="171" width="3.625" style="1" customWidth="1"/>
    <col min="172" max="16384" width="9.125" style="1" customWidth="1"/>
  </cols>
  <sheetData>
    <row r="1" spans="1:171" s="35" customFormat="1" ht="27.75" customHeight="1" thickBot="1">
      <c r="A1" s="139" t="s">
        <v>137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  <c r="DK1" s="139"/>
      <c r="DL1" s="139"/>
      <c r="DM1" s="139"/>
      <c r="DN1" s="139"/>
      <c r="DO1" s="139"/>
      <c r="DP1" s="139"/>
      <c r="DQ1" s="139"/>
      <c r="DR1" s="139"/>
      <c r="DS1" s="139"/>
      <c r="DT1" s="139"/>
      <c r="DU1" s="139"/>
      <c r="DV1" s="139"/>
      <c r="DW1" s="139"/>
      <c r="DX1" s="139"/>
      <c r="DY1" s="139"/>
      <c r="DZ1" s="139"/>
      <c r="EA1" s="139"/>
      <c r="EB1" s="139"/>
      <c r="EC1" s="139"/>
      <c r="ED1" s="139"/>
      <c r="EE1" s="139"/>
      <c r="EF1" s="139"/>
      <c r="EG1" s="139"/>
      <c r="EH1" s="139"/>
      <c r="EI1" s="139"/>
      <c r="EJ1" s="139"/>
      <c r="EK1" s="139"/>
      <c r="EL1" s="139"/>
      <c r="EM1" s="139"/>
      <c r="EN1" s="139"/>
      <c r="EO1" s="139"/>
      <c r="EP1" s="139"/>
      <c r="EQ1" s="139"/>
      <c r="ER1" s="139"/>
      <c r="ES1" s="139"/>
      <c r="ET1" s="139"/>
      <c r="EU1" s="139"/>
      <c r="EV1" s="139"/>
      <c r="EW1" s="139"/>
      <c r="EX1" s="139"/>
      <c r="EY1" s="139"/>
      <c r="EZ1" s="139"/>
      <c r="FA1" s="139"/>
      <c r="FB1" s="139"/>
      <c r="FC1" s="139"/>
      <c r="FD1" s="139"/>
      <c r="FE1" s="139"/>
      <c r="FF1" s="139"/>
      <c r="FG1" s="139"/>
      <c r="FH1" s="139"/>
      <c r="FI1" s="139"/>
      <c r="FJ1" s="139"/>
      <c r="FK1" s="139"/>
      <c r="FL1" s="139"/>
      <c r="FM1" s="139"/>
      <c r="FN1" s="139"/>
      <c r="FO1" s="139"/>
    </row>
    <row r="2" spans="1:171" s="62" customFormat="1" ht="54" customHeight="1">
      <c r="A2" s="140" t="s">
        <v>0</v>
      </c>
      <c r="B2" s="143" t="s">
        <v>1</v>
      </c>
      <c r="C2" s="143" t="s">
        <v>2</v>
      </c>
      <c r="D2" s="143" t="s">
        <v>10</v>
      </c>
      <c r="E2" s="148" t="s">
        <v>3</v>
      </c>
      <c r="F2" s="148" t="s">
        <v>11</v>
      </c>
      <c r="G2" s="151" t="s">
        <v>4</v>
      </c>
      <c r="H2" s="146" t="s">
        <v>86</v>
      </c>
      <c r="I2" s="147"/>
      <c r="J2" s="147"/>
      <c r="K2" s="147"/>
      <c r="L2" s="146" t="s">
        <v>53</v>
      </c>
      <c r="M2" s="147"/>
      <c r="N2" s="147"/>
      <c r="O2" s="147"/>
      <c r="P2" s="146" t="s">
        <v>54</v>
      </c>
      <c r="Q2" s="147"/>
      <c r="R2" s="147"/>
      <c r="S2" s="147"/>
      <c r="T2" s="146" t="s">
        <v>55</v>
      </c>
      <c r="U2" s="147"/>
      <c r="V2" s="147"/>
      <c r="W2" s="147"/>
      <c r="X2" s="146" t="s">
        <v>56</v>
      </c>
      <c r="Y2" s="147"/>
      <c r="Z2" s="147"/>
      <c r="AA2" s="147"/>
      <c r="AB2" s="146" t="s">
        <v>57</v>
      </c>
      <c r="AC2" s="147"/>
      <c r="AD2" s="147"/>
      <c r="AE2" s="147"/>
      <c r="AF2" s="146" t="s">
        <v>58</v>
      </c>
      <c r="AG2" s="147"/>
      <c r="AH2" s="147"/>
      <c r="AI2" s="147"/>
      <c r="AJ2" s="146" t="s">
        <v>59</v>
      </c>
      <c r="AK2" s="147"/>
      <c r="AL2" s="147"/>
      <c r="AM2" s="147"/>
      <c r="AN2" s="146" t="s">
        <v>60</v>
      </c>
      <c r="AO2" s="147"/>
      <c r="AP2" s="147"/>
      <c r="AQ2" s="147"/>
      <c r="AR2" s="146" t="s">
        <v>61</v>
      </c>
      <c r="AS2" s="147"/>
      <c r="AT2" s="147"/>
      <c r="AU2" s="147"/>
      <c r="AV2" s="146" t="s">
        <v>62</v>
      </c>
      <c r="AW2" s="147"/>
      <c r="AX2" s="147"/>
      <c r="AY2" s="147"/>
      <c r="AZ2" s="146" t="s">
        <v>63</v>
      </c>
      <c r="BA2" s="147"/>
      <c r="BB2" s="147"/>
      <c r="BC2" s="147"/>
      <c r="BD2" s="146" t="s">
        <v>64</v>
      </c>
      <c r="BE2" s="183"/>
      <c r="BF2" s="183"/>
      <c r="BG2" s="184"/>
      <c r="BH2" s="160" t="s">
        <v>65</v>
      </c>
      <c r="BI2" s="161"/>
      <c r="BJ2" s="161"/>
      <c r="BK2" s="162"/>
      <c r="BL2" s="168" t="s">
        <v>22</v>
      </c>
      <c r="BM2" s="169"/>
      <c r="BN2" s="169"/>
      <c r="BO2" s="169"/>
      <c r="BP2" s="168" t="s">
        <v>23</v>
      </c>
      <c r="BQ2" s="169"/>
      <c r="BR2" s="169"/>
      <c r="BS2" s="169"/>
      <c r="BT2" s="168" t="s">
        <v>24</v>
      </c>
      <c r="BU2" s="169"/>
      <c r="BV2" s="169"/>
      <c r="BW2" s="169"/>
      <c r="BX2" s="168" t="s">
        <v>25</v>
      </c>
      <c r="BY2" s="169"/>
      <c r="BZ2" s="169"/>
      <c r="CA2" s="169"/>
      <c r="CB2" s="168" t="s">
        <v>26</v>
      </c>
      <c r="CC2" s="169"/>
      <c r="CD2" s="169"/>
      <c r="CE2" s="169"/>
      <c r="CF2" s="168" t="s">
        <v>27</v>
      </c>
      <c r="CG2" s="169"/>
      <c r="CH2" s="169"/>
      <c r="CI2" s="169"/>
      <c r="CJ2" s="168" t="s">
        <v>28</v>
      </c>
      <c r="CK2" s="169"/>
      <c r="CL2" s="169"/>
      <c r="CM2" s="169"/>
      <c r="CN2" s="168" t="s">
        <v>29</v>
      </c>
      <c r="CO2" s="169"/>
      <c r="CP2" s="169"/>
      <c r="CQ2" s="169"/>
      <c r="CR2" s="168" t="s">
        <v>30</v>
      </c>
      <c r="CS2" s="169"/>
      <c r="CT2" s="169"/>
      <c r="CU2" s="169"/>
      <c r="CV2" s="168" t="s">
        <v>31</v>
      </c>
      <c r="CW2" s="169"/>
      <c r="CX2" s="169"/>
      <c r="CY2" s="169"/>
      <c r="CZ2" s="171" t="s">
        <v>90</v>
      </c>
      <c r="DA2" s="172"/>
      <c r="DB2" s="172"/>
      <c r="DC2" s="173"/>
      <c r="DD2" s="168" t="s">
        <v>97</v>
      </c>
      <c r="DE2" s="169"/>
      <c r="DF2" s="169"/>
      <c r="DG2" s="169"/>
      <c r="DH2" s="170" t="s">
        <v>85</v>
      </c>
      <c r="DI2" s="169"/>
      <c r="DJ2" s="169"/>
      <c r="DK2" s="169"/>
      <c r="DL2" s="168" t="s">
        <v>32</v>
      </c>
      <c r="DM2" s="169"/>
      <c r="DN2" s="169"/>
      <c r="DO2" s="169"/>
      <c r="DP2" s="168" t="s">
        <v>33</v>
      </c>
      <c r="DQ2" s="169"/>
      <c r="DR2" s="169"/>
      <c r="DS2" s="169"/>
      <c r="DT2" s="168" t="s">
        <v>34</v>
      </c>
      <c r="DU2" s="169"/>
      <c r="DV2" s="169"/>
      <c r="DW2" s="169"/>
      <c r="DX2" s="168" t="s">
        <v>35</v>
      </c>
      <c r="DY2" s="169"/>
      <c r="DZ2" s="169"/>
      <c r="EA2" s="169"/>
      <c r="EB2" s="168" t="s">
        <v>36</v>
      </c>
      <c r="EC2" s="169"/>
      <c r="ED2" s="169"/>
      <c r="EE2" s="169"/>
      <c r="EF2" s="168" t="s">
        <v>37</v>
      </c>
      <c r="EG2" s="169"/>
      <c r="EH2" s="169"/>
      <c r="EI2" s="169"/>
      <c r="EJ2" s="168" t="s">
        <v>38</v>
      </c>
      <c r="EK2" s="169"/>
      <c r="EL2" s="169"/>
      <c r="EM2" s="169"/>
      <c r="EN2" s="168" t="s">
        <v>39</v>
      </c>
      <c r="EO2" s="169"/>
      <c r="EP2" s="169"/>
      <c r="EQ2" s="169"/>
      <c r="ER2" s="168" t="s">
        <v>40</v>
      </c>
      <c r="ES2" s="169"/>
      <c r="ET2" s="169"/>
      <c r="EU2" s="169"/>
      <c r="EV2" s="168" t="s">
        <v>41</v>
      </c>
      <c r="EW2" s="169"/>
      <c r="EX2" s="169"/>
      <c r="EY2" s="169"/>
      <c r="EZ2" s="168" t="s">
        <v>42</v>
      </c>
      <c r="FA2" s="169"/>
      <c r="FB2" s="169"/>
      <c r="FC2" s="169"/>
      <c r="FD2" s="168" t="s">
        <v>43</v>
      </c>
      <c r="FE2" s="169"/>
      <c r="FF2" s="169"/>
      <c r="FG2" s="169"/>
      <c r="FH2" s="170" t="s">
        <v>46</v>
      </c>
      <c r="FI2" s="169"/>
      <c r="FJ2" s="169"/>
      <c r="FK2" s="169"/>
      <c r="FL2" s="168" t="s">
        <v>47</v>
      </c>
      <c r="FM2" s="169"/>
      <c r="FN2" s="169"/>
      <c r="FO2" s="174"/>
    </row>
    <row r="3" spans="1:171" ht="12.75" customHeight="1">
      <c r="A3" s="141"/>
      <c r="B3" s="144"/>
      <c r="C3" s="144"/>
      <c r="D3" s="144"/>
      <c r="E3" s="149"/>
      <c r="F3" s="149"/>
      <c r="G3" s="152"/>
      <c r="H3" s="155" t="s">
        <v>5</v>
      </c>
      <c r="I3" s="157" t="s">
        <v>6</v>
      </c>
      <c r="J3" s="154" t="s">
        <v>9</v>
      </c>
      <c r="K3" s="154"/>
      <c r="L3" s="155" t="s">
        <v>5</v>
      </c>
      <c r="M3" s="157" t="s">
        <v>6</v>
      </c>
      <c r="N3" s="154" t="s">
        <v>9</v>
      </c>
      <c r="O3" s="154"/>
      <c r="P3" s="155" t="s">
        <v>5</v>
      </c>
      <c r="Q3" s="157" t="s">
        <v>6</v>
      </c>
      <c r="R3" s="154" t="s">
        <v>9</v>
      </c>
      <c r="S3" s="154"/>
      <c r="T3" s="155" t="s">
        <v>5</v>
      </c>
      <c r="U3" s="157" t="s">
        <v>6</v>
      </c>
      <c r="V3" s="154" t="s">
        <v>9</v>
      </c>
      <c r="W3" s="154"/>
      <c r="X3" s="155" t="s">
        <v>5</v>
      </c>
      <c r="Y3" s="157" t="s">
        <v>6</v>
      </c>
      <c r="Z3" s="154" t="s">
        <v>9</v>
      </c>
      <c r="AA3" s="154"/>
      <c r="AB3" s="155" t="s">
        <v>5</v>
      </c>
      <c r="AC3" s="157" t="s">
        <v>6</v>
      </c>
      <c r="AD3" s="154" t="s">
        <v>9</v>
      </c>
      <c r="AE3" s="154"/>
      <c r="AF3" s="155" t="s">
        <v>5</v>
      </c>
      <c r="AG3" s="157" t="s">
        <v>6</v>
      </c>
      <c r="AH3" s="154" t="s">
        <v>9</v>
      </c>
      <c r="AI3" s="154"/>
      <c r="AJ3" s="155" t="s">
        <v>5</v>
      </c>
      <c r="AK3" s="157" t="s">
        <v>6</v>
      </c>
      <c r="AL3" s="154" t="s">
        <v>9</v>
      </c>
      <c r="AM3" s="154"/>
      <c r="AN3" s="155" t="s">
        <v>5</v>
      </c>
      <c r="AO3" s="157" t="s">
        <v>6</v>
      </c>
      <c r="AP3" s="154" t="s">
        <v>9</v>
      </c>
      <c r="AQ3" s="154"/>
      <c r="AR3" s="155" t="s">
        <v>5</v>
      </c>
      <c r="AS3" s="157" t="s">
        <v>6</v>
      </c>
      <c r="AT3" s="154" t="s">
        <v>9</v>
      </c>
      <c r="AU3" s="154"/>
      <c r="AV3" s="155" t="s">
        <v>5</v>
      </c>
      <c r="AW3" s="157" t="s">
        <v>6</v>
      </c>
      <c r="AX3" s="154" t="s">
        <v>9</v>
      </c>
      <c r="AY3" s="154"/>
      <c r="AZ3" s="155" t="s">
        <v>5</v>
      </c>
      <c r="BA3" s="157" t="s">
        <v>6</v>
      </c>
      <c r="BB3" s="154" t="s">
        <v>9</v>
      </c>
      <c r="BC3" s="154"/>
      <c r="BD3" s="155" t="s">
        <v>5</v>
      </c>
      <c r="BE3" s="185" t="s">
        <v>6</v>
      </c>
      <c r="BF3" s="187" t="s">
        <v>9</v>
      </c>
      <c r="BG3" s="188"/>
      <c r="BH3" s="155" t="s">
        <v>5</v>
      </c>
      <c r="BI3" s="157" t="s">
        <v>6</v>
      </c>
      <c r="BJ3" s="154" t="s">
        <v>9</v>
      </c>
      <c r="BK3" s="154"/>
      <c r="BL3" s="159" t="s">
        <v>5</v>
      </c>
      <c r="BM3" s="163" t="s">
        <v>6</v>
      </c>
      <c r="BN3" s="165" t="s">
        <v>9</v>
      </c>
      <c r="BO3" s="165"/>
      <c r="BP3" s="159" t="s">
        <v>5</v>
      </c>
      <c r="BQ3" s="166" t="s">
        <v>6</v>
      </c>
      <c r="BR3" s="165" t="s">
        <v>9</v>
      </c>
      <c r="BS3" s="165"/>
      <c r="BT3" s="159" t="s">
        <v>5</v>
      </c>
      <c r="BU3" s="166" t="s">
        <v>6</v>
      </c>
      <c r="BV3" s="165" t="s">
        <v>9</v>
      </c>
      <c r="BW3" s="165"/>
      <c r="BX3" s="159" t="s">
        <v>5</v>
      </c>
      <c r="BY3" s="166" t="s">
        <v>6</v>
      </c>
      <c r="BZ3" s="165" t="s">
        <v>9</v>
      </c>
      <c r="CA3" s="165"/>
      <c r="CB3" s="159" t="s">
        <v>5</v>
      </c>
      <c r="CC3" s="166" t="s">
        <v>6</v>
      </c>
      <c r="CD3" s="165" t="s">
        <v>9</v>
      </c>
      <c r="CE3" s="165"/>
      <c r="CF3" s="159" t="s">
        <v>5</v>
      </c>
      <c r="CG3" s="166" t="s">
        <v>6</v>
      </c>
      <c r="CH3" s="165" t="s">
        <v>9</v>
      </c>
      <c r="CI3" s="165"/>
      <c r="CJ3" s="159" t="s">
        <v>5</v>
      </c>
      <c r="CK3" s="166" t="s">
        <v>6</v>
      </c>
      <c r="CL3" s="165" t="s">
        <v>9</v>
      </c>
      <c r="CM3" s="165"/>
      <c r="CN3" s="159" t="s">
        <v>5</v>
      </c>
      <c r="CO3" s="166" t="s">
        <v>6</v>
      </c>
      <c r="CP3" s="165" t="s">
        <v>9</v>
      </c>
      <c r="CQ3" s="165"/>
      <c r="CR3" s="159" t="s">
        <v>5</v>
      </c>
      <c r="CS3" s="166" t="s">
        <v>6</v>
      </c>
      <c r="CT3" s="165" t="s">
        <v>9</v>
      </c>
      <c r="CU3" s="165"/>
      <c r="CV3" s="159" t="s">
        <v>5</v>
      </c>
      <c r="CW3" s="166" t="s">
        <v>6</v>
      </c>
      <c r="CX3" s="165" t="s">
        <v>9</v>
      </c>
      <c r="CY3" s="165"/>
      <c r="CZ3" s="159" t="s">
        <v>5</v>
      </c>
      <c r="DA3" s="163" t="s">
        <v>6</v>
      </c>
      <c r="DB3" s="175" t="s">
        <v>9</v>
      </c>
      <c r="DC3" s="176"/>
      <c r="DD3" s="159" t="s">
        <v>5</v>
      </c>
      <c r="DE3" s="166" t="s">
        <v>6</v>
      </c>
      <c r="DF3" s="165" t="s">
        <v>9</v>
      </c>
      <c r="DG3" s="165"/>
      <c r="DH3" s="159" t="s">
        <v>5</v>
      </c>
      <c r="DI3" s="166" t="s">
        <v>6</v>
      </c>
      <c r="DJ3" s="165" t="s">
        <v>9</v>
      </c>
      <c r="DK3" s="165"/>
      <c r="DL3" s="159" t="s">
        <v>5</v>
      </c>
      <c r="DM3" s="166" t="s">
        <v>6</v>
      </c>
      <c r="DN3" s="165" t="s">
        <v>9</v>
      </c>
      <c r="DO3" s="165"/>
      <c r="DP3" s="159" t="s">
        <v>5</v>
      </c>
      <c r="DQ3" s="166" t="s">
        <v>6</v>
      </c>
      <c r="DR3" s="165" t="s">
        <v>9</v>
      </c>
      <c r="DS3" s="165"/>
      <c r="DT3" s="159" t="s">
        <v>5</v>
      </c>
      <c r="DU3" s="166" t="s">
        <v>6</v>
      </c>
      <c r="DV3" s="165" t="s">
        <v>9</v>
      </c>
      <c r="DW3" s="165"/>
      <c r="DX3" s="159" t="s">
        <v>5</v>
      </c>
      <c r="DY3" s="166" t="s">
        <v>6</v>
      </c>
      <c r="DZ3" s="165" t="s">
        <v>9</v>
      </c>
      <c r="EA3" s="165"/>
      <c r="EB3" s="159" t="s">
        <v>5</v>
      </c>
      <c r="EC3" s="166" t="s">
        <v>6</v>
      </c>
      <c r="ED3" s="165" t="s">
        <v>9</v>
      </c>
      <c r="EE3" s="165"/>
      <c r="EF3" s="159" t="s">
        <v>5</v>
      </c>
      <c r="EG3" s="166" t="s">
        <v>6</v>
      </c>
      <c r="EH3" s="165" t="s">
        <v>9</v>
      </c>
      <c r="EI3" s="165"/>
      <c r="EJ3" s="159" t="s">
        <v>5</v>
      </c>
      <c r="EK3" s="166" t="s">
        <v>6</v>
      </c>
      <c r="EL3" s="165" t="s">
        <v>9</v>
      </c>
      <c r="EM3" s="165"/>
      <c r="EN3" s="159" t="s">
        <v>5</v>
      </c>
      <c r="EO3" s="166" t="s">
        <v>6</v>
      </c>
      <c r="EP3" s="165" t="s">
        <v>9</v>
      </c>
      <c r="EQ3" s="165"/>
      <c r="ER3" s="159" t="s">
        <v>5</v>
      </c>
      <c r="ES3" s="166" t="s">
        <v>6</v>
      </c>
      <c r="ET3" s="165" t="s">
        <v>9</v>
      </c>
      <c r="EU3" s="165"/>
      <c r="EV3" s="159" t="s">
        <v>5</v>
      </c>
      <c r="EW3" s="166" t="s">
        <v>6</v>
      </c>
      <c r="EX3" s="165" t="s">
        <v>9</v>
      </c>
      <c r="EY3" s="165"/>
      <c r="EZ3" s="159" t="s">
        <v>5</v>
      </c>
      <c r="FA3" s="166" t="s">
        <v>6</v>
      </c>
      <c r="FB3" s="165" t="s">
        <v>9</v>
      </c>
      <c r="FC3" s="165"/>
      <c r="FD3" s="159" t="s">
        <v>5</v>
      </c>
      <c r="FE3" s="166" t="s">
        <v>6</v>
      </c>
      <c r="FF3" s="165" t="s">
        <v>9</v>
      </c>
      <c r="FG3" s="165"/>
      <c r="FH3" s="159" t="s">
        <v>5</v>
      </c>
      <c r="FI3" s="166" t="s">
        <v>6</v>
      </c>
      <c r="FJ3" s="165" t="s">
        <v>9</v>
      </c>
      <c r="FK3" s="165"/>
      <c r="FL3" s="159" t="s">
        <v>5</v>
      </c>
      <c r="FM3" s="166" t="s">
        <v>6</v>
      </c>
      <c r="FN3" s="165" t="s">
        <v>9</v>
      </c>
      <c r="FO3" s="182"/>
    </row>
    <row r="4" spans="1:171" ht="82.5" customHeight="1">
      <c r="A4" s="142"/>
      <c r="B4" s="145"/>
      <c r="C4" s="145"/>
      <c r="D4" s="145"/>
      <c r="E4" s="150"/>
      <c r="F4" s="150"/>
      <c r="G4" s="153"/>
      <c r="H4" s="156"/>
      <c r="I4" s="158"/>
      <c r="J4" s="36" t="s">
        <v>8</v>
      </c>
      <c r="K4" s="37" t="s">
        <v>7</v>
      </c>
      <c r="L4" s="156"/>
      <c r="M4" s="158"/>
      <c r="N4" s="36" t="s">
        <v>8</v>
      </c>
      <c r="O4" s="37" t="s">
        <v>7</v>
      </c>
      <c r="P4" s="156"/>
      <c r="Q4" s="158"/>
      <c r="R4" s="36" t="s">
        <v>8</v>
      </c>
      <c r="S4" s="37" t="s">
        <v>7</v>
      </c>
      <c r="T4" s="156"/>
      <c r="U4" s="158"/>
      <c r="V4" s="36" t="s">
        <v>8</v>
      </c>
      <c r="W4" s="37" t="s">
        <v>7</v>
      </c>
      <c r="X4" s="156"/>
      <c r="Y4" s="158"/>
      <c r="Z4" s="36" t="s">
        <v>8</v>
      </c>
      <c r="AA4" s="37" t="s">
        <v>7</v>
      </c>
      <c r="AB4" s="156"/>
      <c r="AC4" s="158"/>
      <c r="AD4" s="36" t="s">
        <v>8</v>
      </c>
      <c r="AE4" s="37" t="s">
        <v>7</v>
      </c>
      <c r="AF4" s="156"/>
      <c r="AG4" s="158"/>
      <c r="AH4" s="36" t="s">
        <v>8</v>
      </c>
      <c r="AI4" s="37" t="s">
        <v>7</v>
      </c>
      <c r="AJ4" s="156"/>
      <c r="AK4" s="158"/>
      <c r="AL4" s="36" t="s">
        <v>8</v>
      </c>
      <c r="AM4" s="37" t="s">
        <v>7</v>
      </c>
      <c r="AN4" s="156"/>
      <c r="AO4" s="158"/>
      <c r="AP4" s="36" t="s">
        <v>8</v>
      </c>
      <c r="AQ4" s="37" t="s">
        <v>7</v>
      </c>
      <c r="AR4" s="156"/>
      <c r="AS4" s="158"/>
      <c r="AT4" s="36" t="s">
        <v>8</v>
      </c>
      <c r="AU4" s="37" t="s">
        <v>7</v>
      </c>
      <c r="AV4" s="156"/>
      <c r="AW4" s="158"/>
      <c r="AX4" s="36" t="s">
        <v>8</v>
      </c>
      <c r="AY4" s="37" t="s">
        <v>7</v>
      </c>
      <c r="AZ4" s="156"/>
      <c r="BA4" s="158"/>
      <c r="BB4" s="36" t="s">
        <v>8</v>
      </c>
      <c r="BC4" s="37" t="s">
        <v>7</v>
      </c>
      <c r="BD4" s="156"/>
      <c r="BE4" s="186"/>
      <c r="BF4" s="36" t="s">
        <v>8</v>
      </c>
      <c r="BG4" s="37" t="s">
        <v>7</v>
      </c>
      <c r="BH4" s="156"/>
      <c r="BI4" s="158"/>
      <c r="BJ4" s="36" t="s">
        <v>8</v>
      </c>
      <c r="BK4" s="37" t="s">
        <v>7</v>
      </c>
      <c r="BL4" s="145"/>
      <c r="BM4" s="164"/>
      <c r="BN4" s="6" t="s">
        <v>8</v>
      </c>
      <c r="BO4" s="7" t="s">
        <v>7</v>
      </c>
      <c r="BP4" s="145"/>
      <c r="BQ4" s="167"/>
      <c r="BR4" s="6" t="s">
        <v>8</v>
      </c>
      <c r="BS4" s="7" t="s">
        <v>7</v>
      </c>
      <c r="BT4" s="145"/>
      <c r="BU4" s="167"/>
      <c r="BV4" s="6" t="s">
        <v>8</v>
      </c>
      <c r="BW4" s="7" t="s">
        <v>7</v>
      </c>
      <c r="BX4" s="145"/>
      <c r="BY4" s="167"/>
      <c r="BZ4" s="6" t="s">
        <v>8</v>
      </c>
      <c r="CA4" s="7" t="s">
        <v>7</v>
      </c>
      <c r="CB4" s="145"/>
      <c r="CC4" s="167"/>
      <c r="CD4" s="6" t="s">
        <v>8</v>
      </c>
      <c r="CE4" s="7" t="s">
        <v>7</v>
      </c>
      <c r="CF4" s="145"/>
      <c r="CG4" s="167"/>
      <c r="CH4" s="6" t="s">
        <v>8</v>
      </c>
      <c r="CI4" s="7" t="s">
        <v>7</v>
      </c>
      <c r="CJ4" s="145"/>
      <c r="CK4" s="167"/>
      <c r="CL4" s="6" t="s">
        <v>8</v>
      </c>
      <c r="CM4" s="7" t="s">
        <v>7</v>
      </c>
      <c r="CN4" s="145"/>
      <c r="CO4" s="167"/>
      <c r="CP4" s="6" t="s">
        <v>8</v>
      </c>
      <c r="CQ4" s="7" t="s">
        <v>7</v>
      </c>
      <c r="CR4" s="145"/>
      <c r="CS4" s="167"/>
      <c r="CT4" s="6" t="s">
        <v>8</v>
      </c>
      <c r="CU4" s="7" t="s">
        <v>7</v>
      </c>
      <c r="CV4" s="145"/>
      <c r="CW4" s="167"/>
      <c r="CX4" s="6" t="s">
        <v>8</v>
      </c>
      <c r="CY4" s="7" t="s">
        <v>7</v>
      </c>
      <c r="CZ4" s="145"/>
      <c r="DA4" s="164"/>
      <c r="DB4" s="6" t="s">
        <v>8</v>
      </c>
      <c r="DC4" s="7" t="s">
        <v>7</v>
      </c>
      <c r="DD4" s="145"/>
      <c r="DE4" s="167"/>
      <c r="DF4" s="6" t="s">
        <v>8</v>
      </c>
      <c r="DG4" s="7" t="s">
        <v>7</v>
      </c>
      <c r="DH4" s="145"/>
      <c r="DI4" s="167"/>
      <c r="DJ4" s="6" t="s">
        <v>8</v>
      </c>
      <c r="DK4" s="7" t="s">
        <v>7</v>
      </c>
      <c r="DL4" s="145"/>
      <c r="DM4" s="167"/>
      <c r="DN4" s="6" t="s">
        <v>8</v>
      </c>
      <c r="DO4" s="7" t="s">
        <v>7</v>
      </c>
      <c r="DP4" s="145"/>
      <c r="DQ4" s="167"/>
      <c r="DR4" s="6" t="s">
        <v>8</v>
      </c>
      <c r="DS4" s="7" t="s">
        <v>7</v>
      </c>
      <c r="DT4" s="145"/>
      <c r="DU4" s="167"/>
      <c r="DV4" s="6" t="s">
        <v>8</v>
      </c>
      <c r="DW4" s="7" t="s">
        <v>7</v>
      </c>
      <c r="DX4" s="145"/>
      <c r="DY4" s="167"/>
      <c r="DZ4" s="6" t="s">
        <v>8</v>
      </c>
      <c r="EA4" s="7" t="s">
        <v>7</v>
      </c>
      <c r="EB4" s="145"/>
      <c r="EC4" s="167"/>
      <c r="ED4" s="6" t="s">
        <v>8</v>
      </c>
      <c r="EE4" s="7" t="s">
        <v>7</v>
      </c>
      <c r="EF4" s="145"/>
      <c r="EG4" s="167"/>
      <c r="EH4" s="6" t="s">
        <v>8</v>
      </c>
      <c r="EI4" s="7" t="s">
        <v>7</v>
      </c>
      <c r="EJ4" s="145"/>
      <c r="EK4" s="167"/>
      <c r="EL4" s="6" t="s">
        <v>8</v>
      </c>
      <c r="EM4" s="7" t="s">
        <v>7</v>
      </c>
      <c r="EN4" s="145"/>
      <c r="EO4" s="167"/>
      <c r="EP4" s="6" t="s">
        <v>8</v>
      </c>
      <c r="EQ4" s="7" t="s">
        <v>7</v>
      </c>
      <c r="ER4" s="145"/>
      <c r="ES4" s="167"/>
      <c r="ET4" s="6" t="s">
        <v>8</v>
      </c>
      <c r="EU4" s="7" t="s">
        <v>7</v>
      </c>
      <c r="EV4" s="145"/>
      <c r="EW4" s="167"/>
      <c r="EX4" s="6" t="s">
        <v>8</v>
      </c>
      <c r="EY4" s="7" t="s">
        <v>7</v>
      </c>
      <c r="EZ4" s="145"/>
      <c r="FA4" s="167"/>
      <c r="FB4" s="6" t="s">
        <v>8</v>
      </c>
      <c r="FC4" s="7" t="s">
        <v>7</v>
      </c>
      <c r="FD4" s="145"/>
      <c r="FE4" s="167"/>
      <c r="FF4" s="6" t="s">
        <v>8</v>
      </c>
      <c r="FG4" s="7" t="s">
        <v>7</v>
      </c>
      <c r="FH4" s="145"/>
      <c r="FI4" s="167"/>
      <c r="FJ4" s="6" t="s">
        <v>8</v>
      </c>
      <c r="FK4" s="7" t="s">
        <v>7</v>
      </c>
      <c r="FL4" s="145"/>
      <c r="FM4" s="167"/>
      <c r="FN4" s="6" t="s">
        <v>8</v>
      </c>
      <c r="FO4" s="38" t="s">
        <v>7</v>
      </c>
    </row>
    <row r="5" spans="1:171" s="10" customFormat="1" ht="21" customHeight="1">
      <c r="A5" s="8">
        <v>1</v>
      </c>
      <c r="B5" s="25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2">
        <v>9</v>
      </c>
      <c r="J5" s="9">
        <v>10</v>
      </c>
      <c r="K5" s="2">
        <v>11</v>
      </c>
      <c r="L5" s="9">
        <v>12</v>
      </c>
      <c r="M5" s="9">
        <v>13</v>
      </c>
      <c r="N5" s="9">
        <v>14</v>
      </c>
      <c r="O5" s="9">
        <v>15</v>
      </c>
      <c r="P5" s="9">
        <v>12</v>
      </c>
      <c r="Q5" s="9"/>
      <c r="R5" s="9"/>
      <c r="S5" s="9"/>
      <c r="T5" s="9">
        <v>12</v>
      </c>
      <c r="U5" s="9"/>
      <c r="V5" s="9"/>
      <c r="W5" s="9"/>
      <c r="X5" s="9">
        <v>12</v>
      </c>
      <c r="Y5" s="9"/>
      <c r="Z5" s="9"/>
      <c r="AA5" s="9"/>
      <c r="AB5" s="9">
        <v>12</v>
      </c>
      <c r="AC5" s="9"/>
      <c r="AD5" s="9"/>
      <c r="AE5" s="9"/>
      <c r="AF5" s="9">
        <v>12</v>
      </c>
      <c r="AG5" s="9"/>
      <c r="AH5" s="9"/>
      <c r="AI5" s="9"/>
      <c r="AJ5" s="9">
        <v>12</v>
      </c>
      <c r="AK5" s="9"/>
      <c r="AL5" s="9"/>
      <c r="AM5" s="9"/>
      <c r="AN5" s="9">
        <v>12</v>
      </c>
      <c r="AO5" s="9"/>
      <c r="AP5" s="9"/>
      <c r="AQ5" s="9"/>
      <c r="AR5" s="9">
        <v>12</v>
      </c>
      <c r="AS5" s="9"/>
      <c r="AT5" s="9"/>
      <c r="AU5" s="9"/>
      <c r="AV5" s="9">
        <v>12</v>
      </c>
      <c r="AW5" s="9"/>
      <c r="AX5" s="9"/>
      <c r="AY5" s="9"/>
      <c r="AZ5" s="9">
        <v>12</v>
      </c>
      <c r="BA5" s="9"/>
      <c r="BB5" s="9"/>
      <c r="BC5" s="9"/>
      <c r="BD5" s="9">
        <v>12</v>
      </c>
      <c r="BE5" s="9"/>
      <c r="BF5" s="9"/>
      <c r="BG5" s="9"/>
      <c r="BH5" s="9">
        <v>16</v>
      </c>
      <c r="BI5" s="9">
        <v>17</v>
      </c>
      <c r="BJ5" s="9">
        <v>18</v>
      </c>
      <c r="BK5" s="9">
        <v>19</v>
      </c>
      <c r="BL5" s="9">
        <v>20</v>
      </c>
      <c r="BM5" s="2">
        <v>21</v>
      </c>
      <c r="BN5" s="9">
        <v>22</v>
      </c>
      <c r="BO5" s="2">
        <v>23</v>
      </c>
      <c r="BP5" s="9">
        <v>12</v>
      </c>
      <c r="BQ5" s="2">
        <v>13</v>
      </c>
      <c r="BR5" s="9">
        <v>14</v>
      </c>
      <c r="BS5" s="2">
        <v>15</v>
      </c>
      <c r="BT5" s="9">
        <v>12</v>
      </c>
      <c r="BU5" s="2">
        <v>13</v>
      </c>
      <c r="BV5" s="9">
        <v>14</v>
      </c>
      <c r="BW5" s="2">
        <v>15</v>
      </c>
      <c r="BX5" s="9">
        <v>12</v>
      </c>
      <c r="BY5" s="2">
        <v>13</v>
      </c>
      <c r="BZ5" s="9">
        <v>14</v>
      </c>
      <c r="CA5" s="2">
        <v>15</v>
      </c>
      <c r="CB5" s="9">
        <v>12</v>
      </c>
      <c r="CC5" s="2">
        <v>13</v>
      </c>
      <c r="CD5" s="9">
        <v>14</v>
      </c>
      <c r="CE5" s="2">
        <v>15</v>
      </c>
      <c r="CF5" s="9">
        <v>12</v>
      </c>
      <c r="CG5" s="2">
        <v>13</v>
      </c>
      <c r="CH5" s="9">
        <v>14</v>
      </c>
      <c r="CI5" s="2">
        <v>15</v>
      </c>
      <c r="CJ5" s="9">
        <v>12</v>
      </c>
      <c r="CK5" s="2">
        <v>13</v>
      </c>
      <c r="CL5" s="9">
        <v>14</v>
      </c>
      <c r="CM5" s="2">
        <v>15</v>
      </c>
      <c r="CN5" s="9">
        <v>12</v>
      </c>
      <c r="CO5" s="2">
        <v>13</v>
      </c>
      <c r="CP5" s="9">
        <v>14</v>
      </c>
      <c r="CQ5" s="2">
        <v>15</v>
      </c>
      <c r="CR5" s="9">
        <v>12</v>
      </c>
      <c r="CS5" s="2">
        <v>13</v>
      </c>
      <c r="CT5" s="9">
        <v>14</v>
      </c>
      <c r="CU5" s="2">
        <v>15</v>
      </c>
      <c r="CV5" s="9">
        <v>12</v>
      </c>
      <c r="CW5" s="2">
        <v>13</v>
      </c>
      <c r="CX5" s="9">
        <v>14</v>
      </c>
      <c r="CY5" s="2">
        <v>15</v>
      </c>
      <c r="CZ5" s="9">
        <v>12</v>
      </c>
      <c r="DA5" s="2">
        <v>13</v>
      </c>
      <c r="DB5" s="9">
        <v>14</v>
      </c>
      <c r="DC5" s="2">
        <v>15</v>
      </c>
      <c r="DD5" s="9">
        <v>12</v>
      </c>
      <c r="DE5" s="2">
        <v>13</v>
      </c>
      <c r="DF5" s="9">
        <v>14</v>
      </c>
      <c r="DG5" s="2">
        <v>15</v>
      </c>
      <c r="DH5" s="9">
        <v>24</v>
      </c>
      <c r="DI5" s="2">
        <v>25</v>
      </c>
      <c r="DJ5" s="9">
        <v>26</v>
      </c>
      <c r="DK5" s="2">
        <v>27</v>
      </c>
      <c r="DL5" s="9">
        <v>28</v>
      </c>
      <c r="DM5" s="2">
        <v>29</v>
      </c>
      <c r="DN5" s="9">
        <v>30</v>
      </c>
      <c r="DO5" s="2">
        <v>31</v>
      </c>
      <c r="DP5" s="9">
        <v>12</v>
      </c>
      <c r="DQ5" s="2">
        <v>13</v>
      </c>
      <c r="DR5" s="9">
        <v>14</v>
      </c>
      <c r="DS5" s="2">
        <v>15</v>
      </c>
      <c r="DT5" s="9">
        <v>12</v>
      </c>
      <c r="DU5" s="2">
        <v>13</v>
      </c>
      <c r="DV5" s="9">
        <v>14</v>
      </c>
      <c r="DW5" s="2">
        <v>15</v>
      </c>
      <c r="DX5" s="9">
        <v>12</v>
      </c>
      <c r="DY5" s="2">
        <v>13</v>
      </c>
      <c r="DZ5" s="9">
        <v>14</v>
      </c>
      <c r="EA5" s="2">
        <v>15</v>
      </c>
      <c r="EB5" s="9">
        <v>12</v>
      </c>
      <c r="EC5" s="2">
        <v>13</v>
      </c>
      <c r="ED5" s="9">
        <v>14</v>
      </c>
      <c r="EE5" s="2">
        <v>15</v>
      </c>
      <c r="EF5" s="9">
        <v>12</v>
      </c>
      <c r="EG5" s="2">
        <v>13</v>
      </c>
      <c r="EH5" s="9">
        <v>14</v>
      </c>
      <c r="EI5" s="2">
        <v>15</v>
      </c>
      <c r="EJ5" s="9">
        <v>12</v>
      </c>
      <c r="EK5" s="2">
        <v>13</v>
      </c>
      <c r="EL5" s="9">
        <v>14</v>
      </c>
      <c r="EM5" s="2">
        <v>15</v>
      </c>
      <c r="EN5" s="9">
        <v>12</v>
      </c>
      <c r="EO5" s="2">
        <v>13</v>
      </c>
      <c r="EP5" s="9">
        <v>14</v>
      </c>
      <c r="EQ5" s="2">
        <v>15</v>
      </c>
      <c r="ER5" s="9">
        <v>12</v>
      </c>
      <c r="ES5" s="2">
        <v>13</v>
      </c>
      <c r="ET5" s="9">
        <v>14</v>
      </c>
      <c r="EU5" s="2">
        <v>15</v>
      </c>
      <c r="EV5" s="9">
        <v>12</v>
      </c>
      <c r="EW5" s="2">
        <v>13</v>
      </c>
      <c r="EX5" s="9">
        <v>14</v>
      </c>
      <c r="EY5" s="2">
        <v>15</v>
      </c>
      <c r="EZ5" s="9">
        <v>12</v>
      </c>
      <c r="FA5" s="2">
        <v>13</v>
      </c>
      <c r="FB5" s="9">
        <v>14</v>
      </c>
      <c r="FC5" s="2">
        <v>15</v>
      </c>
      <c r="FD5" s="9">
        <v>12</v>
      </c>
      <c r="FE5" s="2">
        <v>13</v>
      </c>
      <c r="FF5" s="9">
        <v>14</v>
      </c>
      <c r="FG5" s="2">
        <v>15</v>
      </c>
      <c r="FH5" s="9">
        <v>32</v>
      </c>
      <c r="FI5" s="2">
        <v>33</v>
      </c>
      <c r="FJ5" s="9">
        <v>34</v>
      </c>
      <c r="FK5" s="2">
        <v>35</v>
      </c>
      <c r="FL5" s="9" t="s">
        <v>69</v>
      </c>
      <c r="FM5" s="2" t="s">
        <v>70</v>
      </c>
      <c r="FN5" s="9">
        <v>38</v>
      </c>
      <c r="FO5" s="39">
        <v>39</v>
      </c>
    </row>
    <row r="6" spans="1:171" s="51" customFormat="1" ht="22.5" customHeight="1">
      <c r="A6" s="50" t="s">
        <v>12</v>
      </c>
      <c r="B6" s="177" t="s">
        <v>45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78"/>
      <c r="DF6" s="178"/>
      <c r="DG6" s="178"/>
      <c r="DH6" s="178"/>
      <c r="DI6" s="178"/>
      <c r="DJ6" s="178"/>
      <c r="DK6" s="178"/>
      <c r="DL6" s="178"/>
      <c r="DM6" s="178"/>
      <c r="DN6" s="178"/>
      <c r="DO6" s="178"/>
      <c r="DP6" s="178"/>
      <c r="DQ6" s="178"/>
      <c r="DR6" s="178"/>
      <c r="DS6" s="178"/>
      <c r="DT6" s="178"/>
      <c r="DU6" s="178"/>
      <c r="DV6" s="178"/>
      <c r="DW6" s="178"/>
      <c r="DX6" s="178"/>
      <c r="DY6" s="178"/>
      <c r="DZ6" s="178"/>
      <c r="EA6" s="178"/>
      <c r="EB6" s="178"/>
      <c r="EC6" s="178"/>
      <c r="ED6" s="178"/>
      <c r="EE6" s="178"/>
      <c r="EF6" s="178"/>
      <c r="EG6" s="178"/>
      <c r="EH6" s="178"/>
      <c r="EI6" s="178"/>
      <c r="EJ6" s="178"/>
      <c r="EK6" s="178"/>
      <c r="EL6" s="178"/>
      <c r="EM6" s="178"/>
      <c r="EN6" s="178"/>
      <c r="EO6" s="178"/>
      <c r="EP6" s="178"/>
      <c r="EQ6" s="178"/>
      <c r="ER6" s="178"/>
      <c r="ES6" s="178"/>
      <c r="ET6" s="178"/>
      <c r="EU6" s="178"/>
      <c r="EV6" s="178"/>
      <c r="EW6" s="178"/>
      <c r="EX6" s="178"/>
      <c r="EY6" s="178"/>
      <c r="EZ6" s="178"/>
      <c r="FA6" s="178"/>
      <c r="FB6" s="178"/>
      <c r="FC6" s="178"/>
      <c r="FD6" s="178"/>
      <c r="FE6" s="178"/>
      <c r="FF6" s="178"/>
      <c r="FG6" s="178"/>
      <c r="FH6" s="178"/>
      <c r="FI6" s="178"/>
      <c r="FJ6" s="178"/>
      <c r="FK6" s="178"/>
      <c r="FL6" s="178"/>
      <c r="FM6" s="178"/>
      <c r="FN6" s="178"/>
      <c r="FO6" s="179"/>
    </row>
    <row r="7" spans="1:171" ht="12.75">
      <c r="A7" s="11"/>
      <c r="B7" s="26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>
        <f>L7+P7+T7+X7+AB7+AF7+AJ7+AN7+AR7+AV7+AZ7+BD7</f>
        <v>0</v>
      </c>
      <c r="BI7" s="3">
        <f aca="true" t="shared" si="0" ref="BI7:BK9">M7+Q7+U7+Y7+AC7+AG7+AK7+AO7+AS7+AW7+BA7+BE7</f>
        <v>0</v>
      </c>
      <c r="BJ7" s="3">
        <f t="shared" si="0"/>
        <v>0</v>
      </c>
      <c r="BK7" s="3">
        <f t="shared" si="0"/>
        <v>0</v>
      </c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>
        <f>BL7+BP7+BT7+BX7+CB7+CF7+CJ7+CN7+CR7+CV7+CZ7+DD7</f>
        <v>0</v>
      </c>
      <c r="DI7" s="3">
        <f aca="true" t="shared" si="1" ref="DI7:DK9">BM7+BQ7+BU7+BY7+CC7+CG7+CK7+CO7+CS7+CW7+DA7+DE7</f>
        <v>0</v>
      </c>
      <c r="DJ7" s="3">
        <f t="shared" si="1"/>
        <v>0</v>
      </c>
      <c r="DK7" s="3">
        <f t="shared" si="1"/>
        <v>0</v>
      </c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>
        <f>DL7+DP7+DT7+DX7+EB7+EF7+EJ7+EN7+ER7+EV7+EZ7+FD7</f>
        <v>0</v>
      </c>
      <c r="FI7" s="3">
        <f aca="true" t="shared" si="2" ref="FI7:FK9">DM7+DQ7+DU7+DY7+EC7+EG7+EK7+EO7+ES7+EW7+FA7+FE7</f>
        <v>0</v>
      </c>
      <c r="FJ7" s="3">
        <f t="shared" si="2"/>
        <v>0</v>
      </c>
      <c r="FK7" s="3">
        <f t="shared" si="2"/>
        <v>0</v>
      </c>
      <c r="FL7" s="3">
        <f aca="true" t="shared" si="3" ref="FL7:FO9">H7+BH7-DH7-FH7</f>
        <v>0</v>
      </c>
      <c r="FM7" s="60">
        <f t="shared" si="3"/>
        <v>0</v>
      </c>
      <c r="FN7" s="3">
        <f t="shared" si="3"/>
        <v>0</v>
      </c>
      <c r="FO7" s="40">
        <f t="shared" si="3"/>
        <v>0</v>
      </c>
    </row>
    <row r="8" spans="1:171" ht="12.75">
      <c r="A8" s="12"/>
      <c r="B8" s="27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3">
        <f>L8+P8+T8+X8+AB8+AF8+AJ8+AN8+AR8+AV8+AZ8+BD8</f>
        <v>0</v>
      </c>
      <c r="BI8" s="3">
        <f t="shared" si="0"/>
        <v>0</v>
      </c>
      <c r="BJ8" s="3">
        <f t="shared" si="0"/>
        <v>0</v>
      </c>
      <c r="BK8" s="3">
        <f t="shared" si="0"/>
        <v>0</v>
      </c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3">
        <f>BL8+BP8+BT8+BX8+CB8+CF8+CJ8+CN8+CR8+CV8+CZ8+DD8</f>
        <v>0</v>
      </c>
      <c r="DI8" s="3">
        <f t="shared" si="1"/>
        <v>0</v>
      </c>
      <c r="DJ8" s="3">
        <f t="shared" si="1"/>
        <v>0</v>
      </c>
      <c r="DK8" s="3">
        <f t="shared" si="1"/>
        <v>0</v>
      </c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3">
        <f>DL8+DP8+DT8+DX8+EB8+EF8+EJ8+EN8+ER8+EV8+EZ8+FD8</f>
        <v>0</v>
      </c>
      <c r="FI8" s="3">
        <f t="shared" si="2"/>
        <v>0</v>
      </c>
      <c r="FJ8" s="3">
        <f t="shared" si="2"/>
        <v>0</v>
      </c>
      <c r="FK8" s="3">
        <f t="shared" si="2"/>
        <v>0</v>
      </c>
      <c r="FL8" s="3">
        <f t="shared" si="3"/>
        <v>0</v>
      </c>
      <c r="FM8" s="60">
        <f t="shared" si="3"/>
        <v>0</v>
      </c>
      <c r="FN8" s="3">
        <f t="shared" si="3"/>
        <v>0</v>
      </c>
      <c r="FO8" s="40">
        <f t="shared" si="3"/>
        <v>0</v>
      </c>
    </row>
    <row r="9" spans="1:171" ht="12.75">
      <c r="A9" s="13"/>
      <c r="B9" s="19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41">
        <f>L9+P9+T9+X9+AB9+AF9+AJ9+AN9+AR9+AV9+AZ9+BD9</f>
        <v>0</v>
      </c>
      <c r="BI9" s="41">
        <f t="shared" si="0"/>
        <v>0</v>
      </c>
      <c r="BJ9" s="41">
        <f t="shared" si="0"/>
        <v>0</v>
      </c>
      <c r="BK9" s="41">
        <f t="shared" si="0"/>
        <v>0</v>
      </c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3">
        <f>BL9+BP9+BT9+BX9+CB9+CF9+CJ9+CN9+CR9+CV9+CZ9+DD9</f>
        <v>0</v>
      </c>
      <c r="DI9" s="3">
        <f t="shared" si="1"/>
        <v>0</v>
      </c>
      <c r="DJ9" s="3">
        <f t="shared" si="1"/>
        <v>0</v>
      </c>
      <c r="DK9" s="3">
        <f t="shared" si="1"/>
        <v>0</v>
      </c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3">
        <f>DL9+DP9+DT9+DX9+EB9+EF9+EJ9+EN9+ER9+EV9+EZ9+FD9</f>
        <v>0</v>
      </c>
      <c r="FI9" s="3">
        <f t="shared" si="2"/>
        <v>0</v>
      </c>
      <c r="FJ9" s="3">
        <f t="shared" si="2"/>
        <v>0</v>
      </c>
      <c r="FK9" s="3">
        <f t="shared" si="2"/>
        <v>0</v>
      </c>
      <c r="FL9" s="3">
        <f t="shared" si="3"/>
        <v>0</v>
      </c>
      <c r="FM9" s="60">
        <f t="shared" si="3"/>
        <v>0</v>
      </c>
      <c r="FN9" s="3">
        <f t="shared" si="3"/>
        <v>0</v>
      </c>
      <c r="FO9" s="40">
        <f t="shared" si="3"/>
        <v>0</v>
      </c>
    </row>
    <row r="10" spans="1:171" s="35" customFormat="1" ht="15">
      <c r="A10" s="52"/>
      <c r="B10" s="44" t="s">
        <v>49</v>
      </c>
      <c r="C10" s="53"/>
      <c r="D10" s="53"/>
      <c r="E10" s="53"/>
      <c r="F10" s="53"/>
      <c r="G10" s="53"/>
      <c r="H10" s="53">
        <f>SUM(H7:H9)</f>
        <v>0</v>
      </c>
      <c r="I10" s="53">
        <f aca="true" t="shared" si="4" ref="I10:DG10">SUM(I7:I9)</f>
        <v>0</v>
      </c>
      <c r="J10" s="53">
        <f t="shared" si="4"/>
        <v>0</v>
      </c>
      <c r="K10" s="53">
        <f t="shared" si="4"/>
        <v>0</v>
      </c>
      <c r="L10" s="53">
        <f t="shared" si="4"/>
        <v>0</v>
      </c>
      <c r="M10" s="53">
        <f aca="true" t="shared" si="5" ref="M10:AR10">SUM(M7:M9)</f>
        <v>0</v>
      </c>
      <c r="N10" s="53">
        <f t="shared" si="5"/>
        <v>0</v>
      </c>
      <c r="O10" s="53">
        <f t="shared" si="5"/>
        <v>0</v>
      </c>
      <c r="P10" s="53">
        <f t="shared" si="5"/>
        <v>0</v>
      </c>
      <c r="Q10" s="53">
        <f t="shared" si="5"/>
        <v>0</v>
      </c>
      <c r="R10" s="53">
        <f t="shared" si="5"/>
        <v>0</v>
      </c>
      <c r="S10" s="53">
        <f t="shared" si="5"/>
        <v>0</v>
      </c>
      <c r="T10" s="53">
        <f t="shared" si="5"/>
        <v>0</v>
      </c>
      <c r="U10" s="53">
        <f t="shared" si="5"/>
        <v>0</v>
      </c>
      <c r="V10" s="53">
        <f t="shared" si="5"/>
        <v>0</v>
      </c>
      <c r="W10" s="53">
        <f t="shared" si="5"/>
        <v>0</v>
      </c>
      <c r="X10" s="53">
        <f t="shared" si="5"/>
        <v>0</v>
      </c>
      <c r="Y10" s="53">
        <f t="shared" si="5"/>
        <v>0</v>
      </c>
      <c r="Z10" s="53">
        <f t="shared" si="5"/>
        <v>0</v>
      </c>
      <c r="AA10" s="53">
        <f t="shared" si="5"/>
        <v>0</v>
      </c>
      <c r="AB10" s="53">
        <f t="shared" si="5"/>
        <v>0</v>
      </c>
      <c r="AC10" s="53">
        <f t="shared" si="5"/>
        <v>0</v>
      </c>
      <c r="AD10" s="53">
        <f t="shared" si="5"/>
        <v>0</v>
      </c>
      <c r="AE10" s="53">
        <f t="shared" si="5"/>
        <v>0</v>
      </c>
      <c r="AF10" s="53">
        <f t="shared" si="5"/>
        <v>0</v>
      </c>
      <c r="AG10" s="53">
        <f t="shared" si="5"/>
        <v>0</v>
      </c>
      <c r="AH10" s="53">
        <f t="shared" si="5"/>
        <v>0</v>
      </c>
      <c r="AI10" s="53">
        <f t="shared" si="5"/>
        <v>0</v>
      </c>
      <c r="AJ10" s="53">
        <f t="shared" si="5"/>
        <v>0</v>
      </c>
      <c r="AK10" s="53">
        <f t="shared" si="5"/>
        <v>0</v>
      </c>
      <c r="AL10" s="53">
        <f t="shared" si="5"/>
        <v>0</v>
      </c>
      <c r="AM10" s="53">
        <f t="shared" si="5"/>
        <v>0</v>
      </c>
      <c r="AN10" s="53">
        <f t="shared" si="5"/>
        <v>0</v>
      </c>
      <c r="AO10" s="53">
        <f t="shared" si="5"/>
        <v>0</v>
      </c>
      <c r="AP10" s="53">
        <f t="shared" si="5"/>
        <v>0</v>
      </c>
      <c r="AQ10" s="53">
        <f t="shared" si="5"/>
        <v>0</v>
      </c>
      <c r="AR10" s="53">
        <f t="shared" si="5"/>
        <v>0</v>
      </c>
      <c r="AS10" s="53"/>
      <c r="AT10" s="53"/>
      <c r="AU10" s="53"/>
      <c r="AV10" s="53">
        <f>SUM(AV7:AV9)</f>
        <v>0</v>
      </c>
      <c r="AW10" s="53"/>
      <c r="AX10" s="53"/>
      <c r="AY10" s="53"/>
      <c r="AZ10" s="53">
        <f>SUM(AZ7:AZ9)</f>
        <v>0</v>
      </c>
      <c r="BA10" s="53"/>
      <c r="BB10" s="53"/>
      <c r="BC10" s="53"/>
      <c r="BD10" s="53">
        <f>SUM(BD7:BD9)</f>
        <v>0</v>
      </c>
      <c r="BE10" s="53"/>
      <c r="BF10" s="53"/>
      <c r="BG10" s="53"/>
      <c r="BH10" s="20">
        <f>SUM(BH7:BH9)</f>
        <v>0</v>
      </c>
      <c r="BI10" s="20">
        <f>SUM(BI7:BI9)</f>
        <v>0</v>
      </c>
      <c r="BJ10" s="20">
        <f>SUM(BJ7:BJ9)</f>
        <v>0</v>
      </c>
      <c r="BK10" s="20">
        <f>SUM(BK7:BK9)</f>
        <v>0</v>
      </c>
      <c r="BL10" s="53">
        <f t="shared" si="4"/>
        <v>0</v>
      </c>
      <c r="BM10" s="53">
        <f t="shared" si="4"/>
        <v>0</v>
      </c>
      <c r="BN10" s="53">
        <f t="shared" si="4"/>
        <v>0</v>
      </c>
      <c r="BO10" s="53">
        <f t="shared" si="4"/>
        <v>0</v>
      </c>
      <c r="BP10" s="53">
        <f t="shared" si="4"/>
        <v>0</v>
      </c>
      <c r="BQ10" s="53">
        <f t="shared" si="4"/>
        <v>0</v>
      </c>
      <c r="BR10" s="53">
        <f t="shared" si="4"/>
        <v>0</v>
      </c>
      <c r="BS10" s="53">
        <f t="shared" si="4"/>
        <v>0</v>
      </c>
      <c r="BT10" s="53">
        <f t="shared" si="4"/>
        <v>0</v>
      </c>
      <c r="BU10" s="53">
        <f t="shared" si="4"/>
        <v>0</v>
      </c>
      <c r="BV10" s="53">
        <f t="shared" si="4"/>
        <v>0</v>
      </c>
      <c r="BW10" s="53">
        <f t="shared" si="4"/>
        <v>0</v>
      </c>
      <c r="BX10" s="53">
        <f t="shared" si="4"/>
        <v>0</v>
      </c>
      <c r="BY10" s="53">
        <f t="shared" si="4"/>
        <v>0</v>
      </c>
      <c r="BZ10" s="53">
        <f t="shared" si="4"/>
        <v>0</v>
      </c>
      <c r="CA10" s="53">
        <f t="shared" si="4"/>
        <v>0</v>
      </c>
      <c r="CB10" s="53">
        <f t="shared" si="4"/>
        <v>0</v>
      </c>
      <c r="CC10" s="53">
        <f t="shared" si="4"/>
        <v>0</v>
      </c>
      <c r="CD10" s="53">
        <f t="shared" si="4"/>
        <v>0</v>
      </c>
      <c r="CE10" s="53">
        <f t="shared" si="4"/>
        <v>0</v>
      </c>
      <c r="CF10" s="53">
        <f t="shared" si="4"/>
        <v>0</v>
      </c>
      <c r="CG10" s="53">
        <f t="shared" si="4"/>
        <v>0</v>
      </c>
      <c r="CH10" s="53">
        <f t="shared" si="4"/>
        <v>0</v>
      </c>
      <c r="CI10" s="53">
        <f t="shared" si="4"/>
        <v>0</v>
      </c>
      <c r="CJ10" s="53">
        <f t="shared" si="4"/>
        <v>0</v>
      </c>
      <c r="CK10" s="53">
        <f t="shared" si="4"/>
        <v>0</v>
      </c>
      <c r="CL10" s="53">
        <f t="shared" si="4"/>
        <v>0</v>
      </c>
      <c r="CM10" s="53">
        <f t="shared" si="4"/>
        <v>0</v>
      </c>
      <c r="CN10" s="53">
        <f t="shared" si="4"/>
        <v>0</v>
      </c>
      <c r="CO10" s="53">
        <f t="shared" si="4"/>
        <v>0</v>
      </c>
      <c r="CP10" s="53">
        <f t="shared" si="4"/>
        <v>0</v>
      </c>
      <c r="CQ10" s="53">
        <f t="shared" si="4"/>
        <v>0</v>
      </c>
      <c r="CR10" s="53">
        <f t="shared" si="4"/>
        <v>0</v>
      </c>
      <c r="CS10" s="53">
        <f t="shared" si="4"/>
        <v>0</v>
      </c>
      <c r="CT10" s="53">
        <f t="shared" si="4"/>
        <v>0</v>
      </c>
      <c r="CU10" s="53">
        <f t="shared" si="4"/>
        <v>0</v>
      </c>
      <c r="CV10" s="53">
        <f t="shared" si="4"/>
        <v>0</v>
      </c>
      <c r="CW10" s="53">
        <f t="shared" si="4"/>
        <v>0</v>
      </c>
      <c r="CX10" s="53">
        <f t="shared" si="4"/>
        <v>0</v>
      </c>
      <c r="CY10" s="53">
        <f t="shared" si="4"/>
        <v>0</v>
      </c>
      <c r="CZ10" s="53">
        <f t="shared" si="4"/>
        <v>0</v>
      </c>
      <c r="DA10" s="53">
        <f t="shared" si="4"/>
        <v>0</v>
      </c>
      <c r="DB10" s="53">
        <f t="shared" si="4"/>
        <v>0</v>
      </c>
      <c r="DC10" s="53">
        <f t="shared" si="4"/>
        <v>0</v>
      </c>
      <c r="DD10" s="53">
        <f t="shared" si="4"/>
        <v>0</v>
      </c>
      <c r="DE10" s="53">
        <f t="shared" si="4"/>
        <v>0</v>
      </c>
      <c r="DF10" s="53">
        <f t="shared" si="4"/>
        <v>0</v>
      </c>
      <c r="DG10" s="53">
        <f t="shared" si="4"/>
        <v>0</v>
      </c>
      <c r="DH10" s="53">
        <f aca="true" t="shared" si="6" ref="DH10:FO10">SUM(DH7:DH9)</f>
        <v>0</v>
      </c>
      <c r="DI10" s="53">
        <f t="shared" si="6"/>
        <v>0</v>
      </c>
      <c r="DJ10" s="53">
        <f t="shared" si="6"/>
        <v>0</v>
      </c>
      <c r="DK10" s="53">
        <f t="shared" si="6"/>
        <v>0</v>
      </c>
      <c r="DL10" s="53">
        <f t="shared" si="6"/>
        <v>0</v>
      </c>
      <c r="DM10" s="53">
        <f t="shared" si="6"/>
        <v>0</v>
      </c>
      <c r="DN10" s="53">
        <f t="shared" si="6"/>
        <v>0</v>
      </c>
      <c r="DO10" s="53">
        <f t="shared" si="6"/>
        <v>0</v>
      </c>
      <c r="DP10" s="53">
        <f t="shared" si="6"/>
        <v>0</v>
      </c>
      <c r="DQ10" s="53">
        <f t="shared" si="6"/>
        <v>0</v>
      </c>
      <c r="DR10" s="53">
        <f t="shared" si="6"/>
        <v>0</v>
      </c>
      <c r="DS10" s="53">
        <f t="shared" si="6"/>
        <v>0</v>
      </c>
      <c r="DT10" s="53">
        <f t="shared" si="6"/>
        <v>0</v>
      </c>
      <c r="DU10" s="53">
        <f t="shared" si="6"/>
        <v>0</v>
      </c>
      <c r="DV10" s="53">
        <f t="shared" si="6"/>
        <v>0</v>
      </c>
      <c r="DW10" s="53">
        <f t="shared" si="6"/>
        <v>0</v>
      </c>
      <c r="DX10" s="53">
        <f t="shared" si="6"/>
        <v>0</v>
      </c>
      <c r="DY10" s="53">
        <f t="shared" si="6"/>
        <v>0</v>
      </c>
      <c r="DZ10" s="53">
        <f t="shared" si="6"/>
        <v>0</v>
      </c>
      <c r="EA10" s="53">
        <f t="shared" si="6"/>
        <v>0</v>
      </c>
      <c r="EB10" s="53">
        <f t="shared" si="6"/>
        <v>0</v>
      </c>
      <c r="EC10" s="53">
        <f t="shared" si="6"/>
        <v>0</v>
      </c>
      <c r="ED10" s="53">
        <f t="shared" si="6"/>
        <v>0</v>
      </c>
      <c r="EE10" s="53">
        <f t="shared" si="6"/>
        <v>0</v>
      </c>
      <c r="EF10" s="53">
        <f t="shared" si="6"/>
        <v>0</v>
      </c>
      <c r="EG10" s="53">
        <f t="shared" si="6"/>
        <v>0</v>
      </c>
      <c r="EH10" s="53">
        <f t="shared" si="6"/>
        <v>0</v>
      </c>
      <c r="EI10" s="53">
        <f t="shared" si="6"/>
        <v>0</v>
      </c>
      <c r="EJ10" s="53">
        <f t="shared" si="6"/>
        <v>0</v>
      </c>
      <c r="EK10" s="53">
        <f t="shared" si="6"/>
        <v>0</v>
      </c>
      <c r="EL10" s="53">
        <f t="shared" si="6"/>
        <v>0</v>
      </c>
      <c r="EM10" s="53">
        <f t="shared" si="6"/>
        <v>0</v>
      </c>
      <c r="EN10" s="53">
        <f t="shared" si="6"/>
        <v>0</v>
      </c>
      <c r="EO10" s="53">
        <f t="shared" si="6"/>
        <v>0</v>
      </c>
      <c r="EP10" s="53">
        <f t="shared" si="6"/>
        <v>0</v>
      </c>
      <c r="EQ10" s="53">
        <f t="shared" si="6"/>
        <v>0</v>
      </c>
      <c r="ER10" s="53">
        <f t="shared" si="6"/>
        <v>0</v>
      </c>
      <c r="ES10" s="53">
        <f t="shared" si="6"/>
        <v>0</v>
      </c>
      <c r="ET10" s="53">
        <f t="shared" si="6"/>
        <v>0</v>
      </c>
      <c r="EU10" s="53">
        <f t="shared" si="6"/>
        <v>0</v>
      </c>
      <c r="EV10" s="53">
        <f t="shared" si="6"/>
        <v>0</v>
      </c>
      <c r="EW10" s="53">
        <f t="shared" si="6"/>
        <v>0</v>
      </c>
      <c r="EX10" s="53">
        <f t="shared" si="6"/>
        <v>0</v>
      </c>
      <c r="EY10" s="53">
        <f t="shared" si="6"/>
        <v>0</v>
      </c>
      <c r="EZ10" s="53">
        <f t="shared" si="6"/>
        <v>0</v>
      </c>
      <c r="FA10" s="53">
        <f t="shared" si="6"/>
        <v>0</v>
      </c>
      <c r="FB10" s="53">
        <f t="shared" si="6"/>
        <v>0</v>
      </c>
      <c r="FC10" s="53">
        <f t="shared" si="6"/>
        <v>0</v>
      </c>
      <c r="FD10" s="53">
        <f t="shared" si="6"/>
        <v>0</v>
      </c>
      <c r="FE10" s="53">
        <f t="shared" si="6"/>
        <v>0</v>
      </c>
      <c r="FF10" s="53">
        <f t="shared" si="6"/>
        <v>0</v>
      </c>
      <c r="FG10" s="53">
        <f t="shared" si="6"/>
        <v>0</v>
      </c>
      <c r="FH10" s="53">
        <f t="shared" si="6"/>
        <v>0</v>
      </c>
      <c r="FI10" s="53">
        <f t="shared" si="6"/>
        <v>0</v>
      </c>
      <c r="FJ10" s="53">
        <f t="shared" si="6"/>
        <v>0</v>
      </c>
      <c r="FK10" s="53">
        <f t="shared" si="6"/>
        <v>0</v>
      </c>
      <c r="FL10" s="53">
        <f t="shared" si="6"/>
        <v>0</v>
      </c>
      <c r="FM10" s="53">
        <f t="shared" si="6"/>
        <v>0</v>
      </c>
      <c r="FN10" s="53">
        <f t="shared" si="6"/>
        <v>0</v>
      </c>
      <c r="FO10" s="54">
        <f t="shared" si="6"/>
        <v>0</v>
      </c>
    </row>
    <row r="11" spans="1:171" s="22" customFormat="1" ht="12.75">
      <c r="A11" s="21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4"/>
    </row>
    <row r="12" spans="1:171" s="51" customFormat="1" ht="22.5" customHeight="1">
      <c r="A12" s="50" t="s">
        <v>13</v>
      </c>
      <c r="B12" s="177" t="s">
        <v>66</v>
      </c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178"/>
      <c r="BY12" s="178"/>
      <c r="BZ12" s="178"/>
      <c r="CA12" s="178"/>
      <c r="CB12" s="178"/>
      <c r="CC12" s="178"/>
      <c r="CD12" s="178"/>
      <c r="CE12" s="178"/>
      <c r="CF12" s="178"/>
      <c r="CG12" s="178"/>
      <c r="CH12" s="178"/>
      <c r="CI12" s="178"/>
      <c r="CJ12" s="178"/>
      <c r="CK12" s="178"/>
      <c r="CL12" s="178"/>
      <c r="CM12" s="178"/>
      <c r="CN12" s="178"/>
      <c r="CO12" s="178"/>
      <c r="CP12" s="178"/>
      <c r="CQ12" s="178"/>
      <c r="CR12" s="178"/>
      <c r="CS12" s="178"/>
      <c r="CT12" s="178"/>
      <c r="CU12" s="178"/>
      <c r="CV12" s="178"/>
      <c r="CW12" s="178"/>
      <c r="CX12" s="178"/>
      <c r="CY12" s="178"/>
      <c r="CZ12" s="178"/>
      <c r="DA12" s="178"/>
      <c r="DB12" s="178"/>
      <c r="DC12" s="178"/>
      <c r="DD12" s="178"/>
      <c r="DE12" s="178"/>
      <c r="DF12" s="178"/>
      <c r="DG12" s="178"/>
      <c r="DH12" s="178"/>
      <c r="DI12" s="178"/>
      <c r="DJ12" s="178"/>
      <c r="DK12" s="178"/>
      <c r="DL12" s="178"/>
      <c r="DM12" s="178"/>
      <c r="DN12" s="178"/>
      <c r="DO12" s="178"/>
      <c r="DP12" s="178"/>
      <c r="DQ12" s="178"/>
      <c r="DR12" s="178"/>
      <c r="DS12" s="178"/>
      <c r="DT12" s="178"/>
      <c r="DU12" s="178"/>
      <c r="DV12" s="178"/>
      <c r="DW12" s="178"/>
      <c r="DX12" s="178"/>
      <c r="DY12" s="178"/>
      <c r="DZ12" s="178"/>
      <c r="EA12" s="178"/>
      <c r="EB12" s="178"/>
      <c r="EC12" s="178"/>
      <c r="ED12" s="178"/>
      <c r="EE12" s="178"/>
      <c r="EF12" s="178"/>
      <c r="EG12" s="178"/>
      <c r="EH12" s="178"/>
      <c r="EI12" s="178"/>
      <c r="EJ12" s="178"/>
      <c r="EK12" s="178"/>
      <c r="EL12" s="178"/>
      <c r="EM12" s="178"/>
      <c r="EN12" s="178"/>
      <c r="EO12" s="178"/>
      <c r="EP12" s="178"/>
      <c r="EQ12" s="178"/>
      <c r="ER12" s="178"/>
      <c r="ES12" s="178"/>
      <c r="ET12" s="178"/>
      <c r="EU12" s="178"/>
      <c r="EV12" s="178"/>
      <c r="EW12" s="178"/>
      <c r="EX12" s="178"/>
      <c r="EY12" s="178"/>
      <c r="EZ12" s="178"/>
      <c r="FA12" s="178"/>
      <c r="FB12" s="178"/>
      <c r="FC12" s="178"/>
      <c r="FD12" s="178"/>
      <c r="FE12" s="178"/>
      <c r="FF12" s="178"/>
      <c r="FG12" s="178"/>
      <c r="FH12" s="178"/>
      <c r="FI12" s="178"/>
      <c r="FJ12" s="178"/>
      <c r="FK12" s="178"/>
      <c r="FL12" s="178"/>
      <c r="FM12" s="178"/>
      <c r="FN12" s="178"/>
      <c r="FO12" s="179"/>
    </row>
    <row r="13" spans="1:171" ht="38.25">
      <c r="A13" s="11"/>
      <c r="B13" s="56" t="s">
        <v>83</v>
      </c>
      <c r="C13" s="57" t="s">
        <v>84</v>
      </c>
      <c r="D13" s="3">
        <v>5718168</v>
      </c>
      <c r="E13" s="57" t="s">
        <v>82</v>
      </c>
      <c r="F13" s="58">
        <v>37986</v>
      </c>
      <c r="G13" s="3"/>
      <c r="H13" s="3">
        <v>4718168</v>
      </c>
      <c r="I13" s="60"/>
      <c r="J13" s="3"/>
      <c r="K13" s="3"/>
      <c r="L13" s="3"/>
      <c r="M13" s="3"/>
      <c r="N13" s="3"/>
      <c r="O13" s="3"/>
      <c r="P13" s="3"/>
      <c r="Q13" s="60">
        <f>4213139.69+312303.94+64115.38+57910.66-0.01</f>
        <v>4647469.660000001</v>
      </c>
      <c r="R13" s="3"/>
      <c r="S13" s="3"/>
      <c r="T13" s="3"/>
      <c r="U13" s="3"/>
      <c r="V13" s="3"/>
      <c r="W13" s="3"/>
      <c r="X13" s="3"/>
      <c r="Y13" s="3">
        <f>64115.38-0.38</f>
        <v>64115</v>
      </c>
      <c r="Z13" s="3"/>
      <c r="AA13" s="3"/>
      <c r="AB13" s="3"/>
      <c r="AC13" s="3">
        <f>62047.14-0.14</f>
        <v>62047</v>
      </c>
      <c r="AD13" s="3"/>
      <c r="AE13" s="3"/>
      <c r="AF13" s="3"/>
      <c r="AG13" s="3">
        <f>64115.38</f>
        <v>64115.38</v>
      </c>
      <c r="AH13" s="3"/>
      <c r="AI13" s="3"/>
      <c r="AJ13" s="3"/>
      <c r="AK13" s="3">
        <f>62047.14-0.14</f>
        <v>62047</v>
      </c>
      <c r="AL13" s="3"/>
      <c r="AM13" s="3"/>
      <c r="AN13" s="3"/>
      <c r="AO13" s="3">
        <f>64115.38-0.38</f>
        <v>64115</v>
      </c>
      <c r="AP13" s="3"/>
      <c r="AQ13" s="3"/>
      <c r="AR13" s="3"/>
      <c r="AS13" s="3">
        <f>64115.38-0.38</f>
        <v>64115</v>
      </c>
      <c r="AT13" s="3"/>
      <c r="AU13" s="3"/>
      <c r="AV13" s="3"/>
      <c r="AW13" s="3">
        <v>62047.14</v>
      </c>
      <c r="AX13" s="3"/>
      <c r="AY13" s="3"/>
      <c r="AZ13" s="3"/>
      <c r="BA13" s="60">
        <f>64115.38+62047.14+1.43</f>
        <v>126163.94999999998</v>
      </c>
      <c r="BB13" s="3"/>
      <c r="BC13" s="3"/>
      <c r="BD13" s="3"/>
      <c r="BE13" s="3"/>
      <c r="BF13" s="3"/>
      <c r="BG13" s="3"/>
      <c r="BH13" s="3">
        <f aca="true" t="shared" si="7" ref="BH13:BK15">L13+P13+T13+X13+AB13+AF13+AJ13+AN13+AR13+AV13+AZ13+BD13</f>
        <v>0</v>
      </c>
      <c r="BI13" s="3">
        <f t="shared" si="7"/>
        <v>5216235.130000001</v>
      </c>
      <c r="BJ13" s="3">
        <f t="shared" si="7"/>
        <v>0</v>
      </c>
      <c r="BK13" s="3">
        <f t="shared" si="7"/>
        <v>0</v>
      </c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>
        <f aca="true" t="shared" si="8" ref="DH13:DK15">BL13+BP13+BT13+BX13+CB13+CF13+CJ13+CN13+CR13+CV13+CZ13+DD13</f>
        <v>0</v>
      </c>
      <c r="DI13" s="3">
        <f t="shared" si="8"/>
        <v>0</v>
      </c>
      <c r="DJ13" s="3">
        <f t="shared" si="8"/>
        <v>0</v>
      </c>
      <c r="DK13" s="3">
        <f t="shared" si="8"/>
        <v>0</v>
      </c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>
        <f aca="true" t="shared" si="9" ref="FH13:FK15">DL13+DP13+DT13+DX13+EB13+EF13+EJ13+EN13+ER13+EV13+EZ13+FD13</f>
        <v>0</v>
      </c>
      <c r="FI13" s="3">
        <f t="shared" si="9"/>
        <v>0</v>
      </c>
      <c r="FJ13" s="3">
        <f t="shared" si="9"/>
        <v>0</v>
      </c>
      <c r="FK13" s="3">
        <f t="shared" si="9"/>
        <v>0</v>
      </c>
      <c r="FL13" s="3">
        <f aca="true" t="shared" si="10" ref="FL13:FO15">H13+BH13-DH13-FH13</f>
        <v>4718168</v>
      </c>
      <c r="FM13" s="60">
        <f t="shared" si="10"/>
        <v>5216235.130000001</v>
      </c>
      <c r="FN13" s="3">
        <f t="shared" si="10"/>
        <v>0</v>
      </c>
      <c r="FO13" s="40">
        <f t="shared" si="10"/>
        <v>0</v>
      </c>
    </row>
    <row r="14" spans="1:171" ht="12.75">
      <c r="A14" s="12"/>
      <c r="B14" s="27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>
        <f t="shared" si="7"/>
        <v>0</v>
      </c>
      <c r="BI14" s="4">
        <f t="shared" si="7"/>
        <v>0</v>
      </c>
      <c r="BJ14" s="4">
        <f t="shared" si="7"/>
        <v>0</v>
      </c>
      <c r="BK14" s="4">
        <f t="shared" si="7"/>
        <v>0</v>
      </c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>
        <f t="shared" si="8"/>
        <v>0</v>
      </c>
      <c r="DI14" s="4">
        <f t="shared" si="8"/>
        <v>0</v>
      </c>
      <c r="DJ14" s="4">
        <f t="shared" si="8"/>
        <v>0</v>
      </c>
      <c r="DK14" s="4">
        <f t="shared" si="8"/>
        <v>0</v>
      </c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>
        <f t="shared" si="9"/>
        <v>0</v>
      </c>
      <c r="FI14" s="4">
        <f t="shared" si="9"/>
        <v>0</v>
      </c>
      <c r="FJ14" s="4">
        <f t="shared" si="9"/>
        <v>0</v>
      </c>
      <c r="FK14" s="4">
        <f t="shared" si="9"/>
        <v>0</v>
      </c>
      <c r="FL14" s="3">
        <f t="shared" si="10"/>
        <v>0</v>
      </c>
      <c r="FM14" s="60">
        <f t="shared" si="10"/>
        <v>0</v>
      </c>
      <c r="FN14" s="3">
        <f t="shared" si="10"/>
        <v>0</v>
      </c>
      <c r="FO14" s="40">
        <f t="shared" si="10"/>
        <v>0</v>
      </c>
    </row>
    <row r="15" spans="1:171" ht="12.75">
      <c r="A15" s="13"/>
      <c r="B15" s="19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4">
        <f t="shared" si="7"/>
        <v>0</v>
      </c>
      <c r="BI15" s="5">
        <f t="shared" si="7"/>
        <v>0</v>
      </c>
      <c r="BJ15" s="5">
        <f t="shared" si="7"/>
        <v>0</v>
      </c>
      <c r="BK15" s="5">
        <f t="shared" si="7"/>
        <v>0</v>
      </c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4">
        <f t="shared" si="8"/>
        <v>0</v>
      </c>
      <c r="DI15" s="4">
        <f t="shared" si="8"/>
        <v>0</v>
      </c>
      <c r="DJ15" s="4">
        <f t="shared" si="8"/>
        <v>0</v>
      </c>
      <c r="DK15" s="4">
        <f t="shared" si="8"/>
        <v>0</v>
      </c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4">
        <f t="shared" si="9"/>
        <v>0</v>
      </c>
      <c r="FI15" s="4">
        <f t="shared" si="9"/>
        <v>0</v>
      </c>
      <c r="FJ15" s="4">
        <f t="shared" si="9"/>
        <v>0</v>
      </c>
      <c r="FK15" s="4">
        <f t="shared" si="9"/>
        <v>0</v>
      </c>
      <c r="FL15" s="3">
        <f t="shared" si="10"/>
        <v>0</v>
      </c>
      <c r="FM15" s="60">
        <f t="shared" si="10"/>
        <v>0</v>
      </c>
      <c r="FN15" s="3">
        <f t="shared" si="10"/>
        <v>0</v>
      </c>
      <c r="FO15" s="40">
        <f t="shared" si="10"/>
        <v>0</v>
      </c>
    </row>
    <row r="16" spans="1:171" s="35" customFormat="1" ht="15">
      <c r="A16" s="52"/>
      <c r="B16" s="44" t="s">
        <v>50</v>
      </c>
      <c r="C16" s="53"/>
      <c r="D16" s="53"/>
      <c r="E16" s="53"/>
      <c r="F16" s="53"/>
      <c r="G16" s="53"/>
      <c r="H16" s="53">
        <f aca="true" t="shared" si="11" ref="H16:P16">SUM(H13:H15)</f>
        <v>4718168</v>
      </c>
      <c r="I16" s="53">
        <f t="shared" si="11"/>
        <v>0</v>
      </c>
      <c r="J16" s="53">
        <f t="shared" si="11"/>
        <v>0</v>
      </c>
      <c r="K16" s="53">
        <f t="shared" si="11"/>
        <v>0</v>
      </c>
      <c r="L16" s="53">
        <f t="shared" si="11"/>
        <v>0</v>
      </c>
      <c r="M16" s="53">
        <f t="shared" si="11"/>
        <v>0</v>
      </c>
      <c r="N16" s="53">
        <f t="shared" si="11"/>
        <v>0</v>
      </c>
      <c r="O16" s="53">
        <f t="shared" si="11"/>
        <v>0</v>
      </c>
      <c r="P16" s="53">
        <f t="shared" si="11"/>
        <v>0</v>
      </c>
      <c r="Q16" s="53">
        <f aca="true" t="shared" si="12" ref="Q16:BL16">SUM(Q13:Q15)</f>
        <v>4647469.660000001</v>
      </c>
      <c r="R16" s="53">
        <f t="shared" si="12"/>
        <v>0</v>
      </c>
      <c r="S16" s="53">
        <f t="shared" si="12"/>
        <v>0</v>
      </c>
      <c r="T16" s="53">
        <f t="shared" si="12"/>
        <v>0</v>
      </c>
      <c r="U16" s="53">
        <f t="shared" si="12"/>
        <v>0</v>
      </c>
      <c r="V16" s="53">
        <f t="shared" si="12"/>
        <v>0</v>
      </c>
      <c r="W16" s="53">
        <f t="shared" si="12"/>
        <v>0</v>
      </c>
      <c r="X16" s="53">
        <f t="shared" si="12"/>
        <v>0</v>
      </c>
      <c r="Y16" s="53">
        <f t="shared" si="12"/>
        <v>64115</v>
      </c>
      <c r="Z16" s="53">
        <f t="shared" si="12"/>
        <v>0</v>
      </c>
      <c r="AA16" s="53">
        <f t="shared" si="12"/>
        <v>0</v>
      </c>
      <c r="AB16" s="53">
        <f t="shared" si="12"/>
        <v>0</v>
      </c>
      <c r="AC16" s="53">
        <f t="shared" si="12"/>
        <v>62047</v>
      </c>
      <c r="AD16" s="53">
        <f t="shared" si="12"/>
        <v>0</v>
      </c>
      <c r="AE16" s="53">
        <f t="shared" si="12"/>
        <v>0</v>
      </c>
      <c r="AF16" s="53">
        <f t="shared" si="12"/>
        <v>0</v>
      </c>
      <c r="AG16" s="53">
        <f t="shared" si="12"/>
        <v>64115.38</v>
      </c>
      <c r="AH16" s="53">
        <f t="shared" si="12"/>
        <v>0</v>
      </c>
      <c r="AI16" s="53">
        <f t="shared" si="12"/>
        <v>0</v>
      </c>
      <c r="AJ16" s="53">
        <f t="shared" si="12"/>
        <v>0</v>
      </c>
      <c r="AK16" s="53">
        <f t="shared" si="12"/>
        <v>62047</v>
      </c>
      <c r="AL16" s="53">
        <f t="shared" si="12"/>
        <v>0</v>
      </c>
      <c r="AM16" s="53">
        <f t="shared" si="12"/>
        <v>0</v>
      </c>
      <c r="AN16" s="53">
        <f t="shared" si="12"/>
        <v>0</v>
      </c>
      <c r="AO16" s="53">
        <f t="shared" si="12"/>
        <v>64115</v>
      </c>
      <c r="AP16" s="53">
        <f t="shared" si="12"/>
        <v>0</v>
      </c>
      <c r="AQ16" s="53">
        <f t="shared" si="12"/>
        <v>0</v>
      </c>
      <c r="AR16" s="53">
        <f t="shared" si="12"/>
        <v>0</v>
      </c>
      <c r="AS16" s="53">
        <f t="shared" si="12"/>
        <v>64115</v>
      </c>
      <c r="AT16" s="53">
        <f t="shared" si="12"/>
        <v>0</v>
      </c>
      <c r="AU16" s="53">
        <f t="shared" si="12"/>
        <v>0</v>
      </c>
      <c r="AV16" s="53">
        <f t="shared" si="12"/>
        <v>0</v>
      </c>
      <c r="AW16" s="53">
        <f t="shared" si="12"/>
        <v>62047.14</v>
      </c>
      <c r="AX16" s="53">
        <f t="shared" si="12"/>
        <v>0</v>
      </c>
      <c r="AY16" s="53">
        <f t="shared" si="12"/>
        <v>0</v>
      </c>
      <c r="AZ16" s="53">
        <f t="shared" si="12"/>
        <v>0</v>
      </c>
      <c r="BA16" s="53">
        <f t="shared" si="12"/>
        <v>126163.94999999998</v>
      </c>
      <c r="BB16" s="53">
        <f t="shared" si="12"/>
        <v>0</v>
      </c>
      <c r="BC16" s="53">
        <f t="shared" si="12"/>
        <v>0</v>
      </c>
      <c r="BD16" s="53">
        <f t="shared" si="12"/>
        <v>0</v>
      </c>
      <c r="BE16" s="53">
        <f t="shared" si="12"/>
        <v>0</v>
      </c>
      <c r="BF16" s="53">
        <f t="shared" si="12"/>
        <v>0</v>
      </c>
      <c r="BG16" s="53">
        <f t="shared" si="12"/>
        <v>0</v>
      </c>
      <c r="BH16" s="53">
        <f t="shared" si="12"/>
        <v>0</v>
      </c>
      <c r="BI16" s="53">
        <f t="shared" si="12"/>
        <v>5216235.130000001</v>
      </c>
      <c r="BJ16" s="53">
        <f t="shared" si="12"/>
        <v>0</v>
      </c>
      <c r="BK16" s="53">
        <f t="shared" si="12"/>
        <v>0</v>
      </c>
      <c r="BL16" s="53">
        <f t="shared" si="12"/>
        <v>0</v>
      </c>
      <c r="BM16" s="53">
        <f aca="true" t="shared" si="13" ref="BM16:DX16">SUM(BM13:BM15)</f>
        <v>0</v>
      </c>
      <c r="BN16" s="53">
        <f t="shared" si="13"/>
        <v>0</v>
      </c>
      <c r="BO16" s="53">
        <f t="shared" si="13"/>
        <v>0</v>
      </c>
      <c r="BP16" s="53">
        <f t="shared" si="13"/>
        <v>0</v>
      </c>
      <c r="BQ16" s="53">
        <f t="shared" si="13"/>
        <v>0</v>
      </c>
      <c r="BR16" s="53">
        <f t="shared" si="13"/>
        <v>0</v>
      </c>
      <c r="BS16" s="53">
        <f t="shared" si="13"/>
        <v>0</v>
      </c>
      <c r="BT16" s="53">
        <f t="shared" si="13"/>
        <v>0</v>
      </c>
      <c r="BU16" s="53">
        <f t="shared" si="13"/>
        <v>0</v>
      </c>
      <c r="BV16" s="53">
        <f t="shared" si="13"/>
        <v>0</v>
      </c>
      <c r="BW16" s="53">
        <f t="shared" si="13"/>
        <v>0</v>
      </c>
      <c r="BX16" s="53">
        <f t="shared" si="13"/>
        <v>0</v>
      </c>
      <c r="BY16" s="53">
        <f t="shared" si="13"/>
        <v>0</v>
      </c>
      <c r="BZ16" s="53">
        <f t="shared" si="13"/>
        <v>0</v>
      </c>
      <c r="CA16" s="53">
        <f t="shared" si="13"/>
        <v>0</v>
      </c>
      <c r="CB16" s="53">
        <f t="shared" si="13"/>
        <v>0</v>
      </c>
      <c r="CC16" s="53">
        <f t="shared" si="13"/>
        <v>0</v>
      </c>
      <c r="CD16" s="53">
        <f t="shared" si="13"/>
        <v>0</v>
      </c>
      <c r="CE16" s="53">
        <f t="shared" si="13"/>
        <v>0</v>
      </c>
      <c r="CF16" s="53">
        <f t="shared" si="13"/>
        <v>0</v>
      </c>
      <c r="CG16" s="53">
        <f t="shared" si="13"/>
        <v>0</v>
      </c>
      <c r="CH16" s="53">
        <f t="shared" si="13"/>
        <v>0</v>
      </c>
      <c r="CI16" s="53">
        <f t="shared" si="13"/>
        <v>0</v>
      </c>
      <c r="CJ16" s="53">
        <f t="shared" si="13"/>
        <v>0</v>
      </c>
      <c r="CK16" s="53">
        <f t="shared" si="13"/>
        <v>0</v>
      </c>
      <c r="CL16" s="53">
        <f t="shared" si="13"/>
        <v>0</v>
      </c>
      <c r="CM16" s="53">
        <f t="shared" si="13"/>
        <v>0</v>
      </c>
      <c r="CN16" s="53">
        <f t="shared" si="13"/>
        <v>0</v>
      </c>
      <c r="CO16" s="53">
        <f t="shared" si="13"/>
        <v>0</v>
      </c>
      <c r="CP16" s="53">
        <f t="shared" si="13"/>
        <v>0</v>
      </c>
      <c r="CQ16" s="53">
        <f t="shared" si="13"/>
        <v>0</v>
      </c>
      <c r="CR16" s="53">
        <f t="shared" si="13"/>
        <v>0</v>
      </c>
      <c r="CS16" s="53">
        <f t="shared" si="13"/>
        <v>0</v>
      </c>
      <c r="CT16" s="53">
        <f t="shared" si="13"/>
        <v>0</v>
      </c>
      <c r="CU16" s="53">
        <f t="shared" si="13"/>
        <v>0</v>
      </c>
      <c r="CV16" s="53">
        <f t="shared" si="13"/>
        <v>0</v>
      </c>
      <c r="CW16" s="53">
        <f t="shared" si="13"/>
        <v>0</v>
      </c>
      <c r="CX16" s="53">
        <f t="shared" si="13"/>
        <v>0</v>
      </c>
      <c r="CY16" s="53">
        <f t="shared" si="13"/>
        <v>0</v>
      </c>
      <c r="CZ16" s="53">
        <f t="shared" si="13"/>
        <v>0</v>
      </c>
      <c r="DA16" s="53">
        <f t="shared" si="13"/>
        <v>0</v>
      </c>
      <c r="DB16" s="53">
        <f t="shared" si="13"/>
        <v>0</v>
      </c>
      <c r="DC16" s="53">
        <f t="shared" si="13"/>
        <v>0</v>
      </c>
      <c r="DD16" s="53">
        <f t="shared" si="13"/>
        <v>0</v>
      </c>
      <c r="DE16" s="53">
        <f t="shared" si="13"/>
        <v>0</v>
      </c>
      <c r="DF16" s="53">
        <f t="shared" si="13"/>
        <v>0</v>
      </c>
      <c r="DG16" s="53">
        <f t="shared" si="13"/>
        <v>0</v>
      </c>
      <c r="DH16" s="53">
        <f t="shared" si="13"/>
        <v>0</v>
      </c>
      <c r="DI16" s="53">
        <f t="shared" si="13"/>
        <v>0</v>
      </c>
      <c r="DJ16" s="53">
        <f t="shared" si="13"/>
        <v>0</v>
      </c>
      <c r="DK16" s="53">
        <f t="shared" si="13"/>
        <v>0</v>
      </c>
      <c r="DL16" s="53">
        <f t="shared" si="13"/>
        <v>0</v>
      </c>
      <c r="DM16" s="53">
        <f t="shared" si="13"/>
        <v>0</v>
      </c>
      <c r="DN16" s="53">
        <f t="shared" si="13"/>
        <v>0</v>
      </c>
      <c r="DO16" s="53">
        <f t="shared" si="13"/>
        <v>0</v>
      </c>
      <c r="DP16" s="53">
        <f t="shared" si="13"/>
        <v>0</v>
      </c>
      <c r="DQ16" s="53">
        <f t="shared" si="13"/>
        <v>0</v>
      </c>
      <c r="DR16" s="53">
        <f t="shared" si="13"/>
        <v>0</v>
      </c>
      <c r="DS16" s="53">
        <f t="shared" si="13"/>
        <v>0</v>
      </c>
      <c r="DT16" s="53">
        <f t="shared" si="13"/>
        <v>0</v>
      </c>
      <c r="DU16" s="53">
        <f t="shared" si="13"/>
        <v>0</v>
      </c>
      <c r="DV16" s="53">
        <f t="shared" si="13"/>
        <v>0</v>
      </c>
      <c r="DW16" s="53">
        <f t="shared" si="13"/>
        <v>0</v>
      </c>
      <c r="DX16" s="53">
        <f t="shared" si="13"/>
        <v>0</v>
      </c>
      <c r="DY16" s="53">
        <f aca="true" t="shared" si="14" ref="DY16:FO16">SUM(DY13:DY15)</f>
        <v>0</v>
      </c>
      <c r="DZ16" s="53">
        <f t="shared" si="14"/>
        <v>0</v>
      </c>
      <c r="EA16" s="53">
        <f t="shared" si="14"/>
        <v>0</v>
      </c>
      <c r="EB16" s="53">
        <f t="shared" si="14"/>
        <v>0</v>
      </c>
      <c r="EC16" s="53">
        <f t="shared" si="14"/>
        <v>0</v>
      </c>
      <c r="ED16" s="53">
        <f t="shared" si="14"/>
        <v>0</v>
      </c>
      <c r="EE16" s="53">
        <f t="shared" si="14"/>
        <v>0</v>
      </c>
      <c r="EF16" s="53">
        <f t="shared" si="14"/>
        <v>0</v>
      </c>
      <c r="EG16" s="53">
        <f t="shared" si="14"/>
        <v>0</v>
      </c>
      <c r="EH16" s="53">
        <f t="shared" si="14"/>
        <v>0</v>
      </c>
      <c r="EI16" s="53">
        <f t="shared" si="14"/>
        <v>0</v>
      </c>
      <c r="EJ16" s="53">
        <f t="shared" si="14"/>
        <v>0</v>
      </c>
      <c r="EK16" s="53">
        <f t="shared" si="14"/>
        <v>0</v>
      </c>
      <c r="EL16" s="53">
        <f t="shared" si="14"/>
        <v>0</v>
      </c>
      <c r="EM16" s="53">
        <f t="shared" si="14"/>
        <v>0</v>
      </c>
      <c r="EN16" s="53">
        <f t="shared" si="14"/>
        <v>0</v>
      </c>
      <c r="EO16" s="53">
        <f t="shared" si="14"/>
        <v>0</v>
      </c>
      <c r="EP16" s="53">
        <f t="shared" si="14"/>
        <v>0</v>
      </c>
      <c r="EQ16" s="53">
        <f t="shared" si="14"/>
        <v>0</v>
      </c>
      <c r="ER16" s="53">
        <f t="shared" si="14"/>
        <v>0</v>
      </c>
      <c r="ES16" s="53">
        <f t="shared" si="14"/>
        <v>0</v>
      </c>
      <c r="ET16" s="53">
        <f t="shared" si="14"/>
        <v>0</v>
      </c>
      <c r="EU16" s="53">
        <f t="shared" si="14"/>
        <v>0</v>
      </c>
      <c r="EV16" s="53">
        <f t="shared" si="14"/>
        <v>0</v>
      </c>
      <c r="EW16" s="53">
        <f t="shared" si="14"/>
        <v>0</v>
      </c>
      <c r="EX16" s="53">
        <f t="shared" si="14"/>
        <v>0</v>
      </c>
      <c r="EY16" s="53">
        <f t="shared" si="14"/>
        <v>0</v>
      </c>
      <c r="EZ16" s="53">
        <f t="shared" si="14"/>
        <v>0</v>
      </c>
      <c r="FA16" s="53">
        <f t="shared" si="14"/>
        <v>0</v>
      </c>
      <c r="FB16" s="53">
        <f t="shared" si="14"/>
        <v>0</v>
      </c>
      <c r="FC16" s="53">
        <f t="shared" si="14"/>
        <v>0</v>
      </c>
      <c r="FD16" s="53">
        <f t="shared" si="14"/>
        <v>0</v>
      </c>
      <c r="FE16" s="53">
        <f t="shared" si="14"/>
        <v>0</v>
      </c>
      <c r="FF16" s="53">
        <f t="shared" si="14"/>
        <v>0</v>
      </c>
      <c r="FG16" s="53">
        <f t="shared" si="14"/>
        <v>0</v>
      </c>
      <c r="FH16" s="53">
        <f t="shared" si="14"/>
        <v>0</v>
      </c>
      <c r="FI16" s="53">
        <f t="shared" si="14"/>
        <v>0</v>
      </c>
      <c r="FJ16" s="53">
        <f t="shared" si="14"/>
        <v>0</v>
      </c>
      <c r="FK16" s="53">
        <f t="shared" si="14"/>
        <v>0</v>
      </c>
      <c r="FL16" s="53">
        <f t="shared" si="14"/>
        <v>4718168</v>
      </c>
      <c r="FM16" s="53">
        <f t="shared" si="14"/>
        <v>5216235.130000001</v>
      </c>
      <c r="FN16" s="53">
        <f t="shared" si="14"/>
        <v>0</v>
      </c>
      <c r="FO16" s="53">
        <f t="shared" si="14"/>
        <v>0</v>
      </c>
    </row>
    <row r="17" spans="1:171" ht="12.75">
      <c r="A17" s="18"/>
      <c r="B17" s="23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9"/>
    </row>
    <row r="18" spans="1:171" s="51" customFormat="1" ht="22.5" customHeight="1">
      <c r="A18" s="50" t="s">
        <v>14</v>
      </c>
      <c r="B18" s="177" t="s">
        <v>67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8"/>
      <c r="CR18" s="178"/>
      <c r="CS18" s="178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  <c r="DE18" s="178"/>
      <c r="DF18" s="178"/>
      <c r="DG18" s="178"/>
      <c r="DH18" s="178"/>
      <c r="DI18" s="178"/>
      <c r="DJ18" s="178"/>
      <c r="DK18" s="178"/>
      <c r="DL18" s="178"/>
      <c r="DM18" s="178"/>
      <c r="DN18" s="178"/>
      <c r="DO18" s="178"/>
      <c r="DP18" s="178"/>
      <c r="DQ18" s="178"/>
      <c r="DR18" s="178"/>
      <c r="DS18" s="178"/>
      <c r="DT18" s="178"/>
      <c r="DU18" s="178"/>
      <c r="DV18" s="178"/>
      <c r="DW18" s="178"/>
      <c r="DX18" s="178"/>
      <c r="DY18" s="178"/>
      <c r="DZ18" s="178"/>
      <c r="EA18" s="178"/>
      <c r="EB18" s="178"/>
      <c r="EC18" s="178"/>
      <c r="ED18" s="178"/>
      <c r="EE18" s="178"/>
      <c r="EF18" s="178"/>
      <c r="EG18" s="178"/>
      <c r="EH18" s="178"/>
      <c r="EI18" s="178"/>
      <c r="EJ18" s="178"/>
      <c r="EK18" s="178"/>
      <c r="EL18" s="178"/>
      <c r="EM18" s="178"/>
      <c r="EN18" s="178"/>
      <c r="EO18" s="178"/>
      <c r="EP18" s="178"/>
      <c r="EQ18" s="178"/>
      <c r="ER18" s="178"/>
      <c r="ES18" s="178"/>
      <c r="ET18" s="178"/>
      <c r="EU18" s="178"/>
      <c r="EV18" s="178"/>
      <c r="EW18" s="178"/>
      <c r="EX18" s="178"/>
      <c r="EY18" s="178"/>
      <c r="EZ18" s="178"/>
      <c r="FA18" s="178"/>
      <c r="FB18" s="178"/>
      <c r="FC18" s="178"/>
      <c r="FD18" s="178"/>
      <c r="FE18" s="178"/>
      <c r="FF18" s="178"/>
      <c r="FG18" s="178"/>
      <c r="FH18" s="178"/>
      <c r="FI18" s="178"/>
      <c r="FJ18" s="178"/>
      <c r="FK18" s="178"/>
      <c r="FL18" s="178"/>
      <c r="FM18" s="178"/>
      <c r="FN18" s="178"/>
      <c r="FO18" s="179"/>
    </row>
    <row r="19" spans="1:171" ht="25.5" customHeight="1">
      <c r="A19" s="11">
        <v>1</v>
      </c>
      <c r="B19" s="56" t="s">
        <v>72</v>
      </c>
      <c r="C19" s="57" t="s">
        <v>71</v>
      </c>
      <c r="D19" s="3">
        <v>2200000</v>
      </c>
      <c r="E19" s="57" t="s">
        <v>81</v>
      </c>
      <c r="F19" s="58">
        <v>37802</v>
      </c>
      <c r="G19" s="3"/>
      <c r="H19" s="3">
        <v>1900000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>
        <f aca="true" t="shared" si="15" ref="BH19:BH27">L19+P19+T19+X19+AB19+AF19+AJ19+AN19+AR19+AV19+AZ19+BD19</f>
        <v>0</v>
      </c>
      <c r="BI19" s="3">
        <f aca="true" t="shared" si="16" ref="BI19:BI27">M19+Q19+U19+Y19+AC19+AG19+AK19+AO19+AS19+AW19+BA19+BE19</f>
        <v>0</v>
      </c>
      <c r="BJ19" s="3">
        <f aca="true" t="shared" si="17" ref="BJ19:BJ27">N19+R19+V19+Z19+AD19+AH19+AL19+AP19+AT19+AX19+BB19+BF19</f>
        <v>0</v>
      </c>
      <c r="BK19" s="3">
        <f aca="true" t="shared" si="18" ref="BK19:BK27">O19+S19+W19+AA19+AE19+AI19+AM19+AQ19+AU19+AY19+BC19+BG19</f>
        <v>0</v>
      </c>
      <c r="BL19" s="3">
        <v>150000</v>
      </c>
      <c r="BM19" s="3"/>
      <c r="BN19" s="3"/>
      <c r="BO19" s="3"/>
      <c r="BP19" s="3">
        <v>180000</v>
      </c>
      <c r="BQ19" s="3"/>
      <c r="BR19" s="3"/>
      <c r="BS19" s="3"/>
      <c r="BT19" s="3">
        <v>860000</v>
      </c>
      <c r="BU19" s="3"/>
      <c r="BV19" s="3"/>
      <c r="BW19" s="3"/>
      <c r="BX19" s="3">
        <v>700000</v>
      </c>
      <c r="BY19" s="3"/>
      <c r="BZ19" s="3"/>
      <c r="CA19" s="3"/>
      <c r="CB19" s="3">
        <v>10000</v>
      </c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>
        <f aca="true" t="shared" si="19" ref="DH19:DH27">BL19+BP19+BT19+BX19+CB19+CF19+CJ19+CN19+CR19+CV19+CZ19+DD19</f>
        <v>1900000</v>
      </c>
      <c r="DI19" s="3">
        <f aca="true" t="shared" si="20" ref="DI19:DI27">BM19+BQ19+BU19+BY19+CC19+CG19+CK19+CO19+CS19+CW19+DA19+DE19</f>
        <v>0</v>
      </c>
      <c r="DJ19" s="3">
        <f aca="true" t="shared" si="21" ref="DJ19:DJ27">BN19+BR19+BV19+BZ19+CD19+CH19+CL19+CP19+CT19+CX19+DB19+DF19</f>
        <v>0</v>
      </c>
      <c r="DK19" s="3">
        <f aca="true" t="shared" si="22" ref="DK19:DK27">BO19+BS19+BW19+CA19+CE19+CI19+CM19+CQ19+CU19+CY19+DC19+DG19</f>
        <v>0</v>
      </c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>
        <f aca="true" t="shared" si="23" ref="FH19:FH27">DL19+DP19+DT19+DX19+EB19+EF19+EJ19+EN19+ER19+EV19+EZ19+FD19</f>
        <v>0</v>
      </c>
      <c r="FI19" s="3">
        <f aca="true" t="shared" si="24" ref="FI19:FI27">DM19+DQ19+DU19+DY19+EC19+EG19+EK19+EO19+ES19+EW19+FA19+FE19</f>
        <v>0</v>
      </c>
      <c r="FJ19" s="3">
        <f aca="true" t="shared" si="25" ref="FJ19:FJ27">DN19+DR19+DV19+DZ19+ED19+EH19+EL19+EP19+ET19+EX19+FB19+FF19</f>
        <v>0</v>
      </c>
      <c r="FK19" s="3">
        <f aca="true" t="shared" si="26" ref="FK19:FK27">DO19+DS19+DW19+EA19+EE19+EI19+EM19+EQ19+EU19+EY19+FC19+FG19</f>
        <v>0</v>
      </c>
      <c r="FL19" s="3">
        <f aca="true" t="shared" si="27" ref="FL19:FL27">H19+BH19-DH19-FH19</f>
        <v>0</v>
      </c>
      <c r="FM19" s="60">
        <f aca="true" t="shared" si="28" ref="FM19:FM27">I19+BI19-DI19-FI19</f>
        <v>0</v>
      </c>
      <c r="FN19" s="3">
        <f aca="true" t="shared" si="29" ref="FN19:FN27">J19+BJ19-DJ19-FJ19</f>
        <v>0</v>
      </c>
      <c r="FO19" s="40">
        <f aca="true" t="shared" si="30" ref="FO19:FO27">K19+BK19-DK19-FK19</f>
        <v>0</v>
      </c>
    </row>
    <row r="20" spans="1:171" ht="25.5" customHeight="1">
      <c r="A20" s="11">
        <f aca="true" t="shared" si="31" ref="A20:A27">A19+1</f>
        <v>2</v>
      </c>
      <c r="B20" s="56" t="s">
        <v>73</v>
      </c>
      <c r="C20" s="57" t="s">
        <v>71</v>
      </c>
      <c r="D20" s="3">
        <v>350000</v>
      </c>
      <c r="E20" s="57" t="s">
        <v>81</v>
      </c>
      <c r="F20" s="58">
        <v>37802</v>
      </c>
      <c r="G20" s="3"/>
      <c r="H20" s="3">
        <v>350000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>
        <f t="shared" si="15"/>
        <v>0</v>
      </c>
      <c r="BI20" s="3">
        <f t="shared" si="16"/>
        <v>0</v>
      </c>
      <c r="BJ20" s="3">
        <f t="shared" si="17"/>
        <v>0</v>
      </c>
      <c r="BK20" s="3">
        <f t="shared" si="18"/>
        <v>0</v>
      </c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>
        <v>350000</v>
      </c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>
        <f t="shared" si="19"/>
        <v>350000</v>
      </c>
      <c r="DI20" s="3">
        <f t="shared" si="20"/>
        <v>0</v>
      </c>
      <c r="DJ20" s="3">
        <f t="shared" si="21"/>
        <v>0</v>
      </c>
      <c r="DK20" s="3">
        <f t="shared" si="22"/>
        <v>0</v>
      </c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>
        <f t="shared" si="23"/>
        <v>0</v>
      </c>
      <c r="FI20" s="3">
        <f t="shared" si="24"/>
        <v>0</v>
      </c>
      <c r="FJ20" s="3">
        <f t="shared" si="25"/>
        <v>0</v>
      </c>
      <c r="FK20" s="3">
        <f t="shared" si="26"/>
        <v>0</v>
      </c>
      <c r="FL20" s="3">
        <f t="shared" si="27"/>
        <v>0</v>
      </c>
      <c r="FM20" s="60">
        <f t="shared" si="28"/>
        <v>0</v>
      </c>
      <c r="FN20" s="3">
        <f t="shared" si="29"/>
        <v>0</v>
      </c>
      <c r="FO20" s="40">
        <f t="shared" si="30"/>
        <v>0</v>
      </c>
    </row>
    <row r="21" spans="1:171" ht="25.5" customHeight="1">
      <c r="A21" s="11">
        <f t="shared" si="31"/>
        <v>3</v>
      </c>
      <c r="B21" s="56" t="s">
        <v>74</v>
      </c>
      <c r="C21" s="57" t="s">
        <v>71</v>
      </c>
      <c r="D21" s="3">
        <v>2500000</v>
      </c>
      <c r="E21" s="57" t="s">
        <v>81</v>
      </c>
      <c r="F21" s="58">
        <v>37802</v>
      </c>
      <c r="G21" s="3"/>
      <c r="H21" s="3">
        <v>2500000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>
        <f t="shared" si="15"/>
        <v>0</v>
      </c>
      <c r="BI21" s="3">
        <f t="shared" si="16"/>
        <v>0</v>
      </c>
      <c r="BJ21" s="3">
        <f t="shared" si="17"/>
        <v>0</v>
      </c>
      <c r="BK21" s="3">
        <f t="shared" si="18"/>
        <v>0</v>
      </c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>
        <f t="shared" si="19"/>
        <v>0</v>
      </c>
      <c r="DI21" s="3">
        <f t="shared" si="20"/>
        <v>0</v>
      </c>
      <c r="DJ21" s="3">
        <f t="shared" si="21"/>
        <v>0</v>
      </c>
      <c r="DK21" s="3">
        <f t="shared" si="22"/>
        <v>0</v>
      </c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>
        <v>2500000</v>
      </c>
      <c r="FE21" s="3"/>
      <c r="FF21" s="3"/>
      <c r="FG21" s="3"/>
      <c r="FH21" s="3">
        <f t="shared" si="23"/>
        <v>2500000</v>
      </c>
      <c r="FI21" s="3">
        <f t="shared" si="24"/>
        <v>0</v>
      </c>
      <c r="FJ21" s="3">
        <f t="shared" si="25"/>
        <v>0</v>
      </c>
      <c r="FK21" s="3">
        <f t="shared" si="26"/>
        <v>0</v>
      </c>
      <c r="FL21" s="3">
        <f t="shared" si="27"/>
        <v>0</v>
      </c>
      <c r="FM21" s="60">
        <f t="shared" si="28"/>
        <v>0</v>
      </c>
      <c r="FN21" s="3">
        <f t="shared" si="29"/>
        <v>0</v>
      </c>
      <c r="FO21" s="40">
        <f t="shared" si="30"/>
        <v>0</v>
      </c>
    </row>
    <row r="22" spans="1:171" ht="25.5" customHeight="1">
      <c r="A22" s="11">
        <f t="shared" si="31"/>
        <v>4</v>
      </c>
      <c r="B22" s="56" t="s">
        <v>75</v>
      </c>
      <c r="C22" s="57" t="s">
        <v>71</v>
      </c>
      <c r="D22" s="3">
        <v>3500000</v>
      </c>
      <c r="E22" s="57" t="s">
        <v>81</v>
      </c>
      <c r="F22" s="58">
        <v>37802</v>
      </c>
      <c r="G22" s="3"/>
      <c r="H22" s="3">
        <v>2960000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>
        <f t="shared" si="15"/>
        <v>0</v>
      </c>
      <c r="BI22" s="3">
        <f t="shared" si="16"/>
        <v>0</v>
      </c>
      <c r="BJ22" s="3">
        <f t="shared" si="17"/>
        <v>0</v>
      </c>
      <c r="BK22" s="3">
        <f t="shared" si="18"/>
        <v>0</v>
      </c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>
        <f t="shared" si="19"/>
        <v>0</v>
      </c>
      <c r="DI22" s="3">
        <f t="shared" si="20"/>
        <v>0</v>
      </c>
      <c r="DJ22" s="3">
        <f t="shared" si="21"/>
        <v>0</v>
      </c>
      <c r="DK22" s="3">
        <f t="shared" si="22"/>
        <v>0</v>
      </c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>
        <v>2960000</v>
      </c>
      <c r="FE22" s="3"/>
      <c r="FF22" s="3"/>
      <c r="FG22" s="3"/>
      <c r="FH22" s="3">
        <f t="shared" si="23"/>
        <v>2960000</v>
      </c>
      <c r="FI22" s="3">
        <f t="shared" si="24"/>
        <v>0</v>
      </c>
      <c r="FJ22" s="3">
        <f t="shared" si="25"/>
        <v>0</v>
      </c>
      <c r="FK22" s="3">
        <f t="shared" si="26"/>
        <v>0</v>
      </c>
      <c r="FL22" s="3">
        <f t="shared" si="27"/>
        <v>0</v>
      </c>
      <c r="FM22" s="60">
        <f t="shared" si="28"/>
        <v>0</v>
      </c>
      <c r="FN22" s="3">
        <f t="shared" si="29"/>
        <v>0</v>
      </c>
      <c r="FO22" s="40">
        <f t="shared" si="30"/>
        <v>0</v>
      </c>
    </row>
    <row r="23" spans="1:171" ht="25.5" customHeight="1">
      <c r="A23" s="11">
        <f t="shared" si="31"/>
        <v>5</v>
      </c>
      <c r="B23" s="56" t="s">
        <v>76</v>
      </c>
      <c r="C23" s="57" t="s">
        <v>71</v>
      </c>
      <c r="D23" s="3">
        <v>3900000</v>
      </c>
      <c r="E23" s="57" t="s">
        <v>81</v>
      </c>
      <c r="F23" s="58">
        <v>37802</v>
      </c>
      <c r="G23" s="3"/>
      <c r="H23" s="3">
        <v>3900000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>
        <f t="shared" si="15"/>
        <v>0</v>
      </c>
      <c r="BI23" s="3">
        <f t="shared" si="16"/>
        <v>0</v>
      </c>
      <c r="BJ23" s="3">
        <f t="shared" si="17"/>
        <v>0</v>
      </c>
      <c r="BK23" s="3">
        <f t="shared" si="18"/>
        <v>0</v>
      </c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>
        <f t="shared" si="19"/>
        <v>0</v>
      </c>
      <c r="DI23" s="3">
        <f t="shared" si="20"/>
        <v>0</v>
      </c>
      <c r="DJ23" s="3">
        <f t="shared" si="21"/>
        <v>0</v>
      </c>
      <c r="DK23" s="3">
        <f t="shared" si="22"/>
        <v>0</v>
      </c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>
        <v>3900000</v>
      </c>
      <c r="FE23" s="3"/>
      <c r="FF23" s="3"/>
      <c r="FG23" s="3"/>
      <c r="FH23" s="3">
        <f t="shared" si="23"/>
        <v>3900000</v>
      </c>
      <c r="FI23" s="3">
        <f t="shared" si="24"/>
        <v>0</v>
      </c>
      <c r="FJ23" s="3">
        <f t="shared" si="25"/>
        <v>0</v>
      </c>
      <c r="FK23" s="3">
        <f t="shared" si="26"/>
        <v>0</v>
      </c>
      <c r="FL23" s="3">
        <f t="shared" si="27"/>
        <v>0</v>
      </c>
      <c r="FM23" s="60">
        <f t="shared" si="28"/>
        <v>0</v>
      </c>
      <c r="FN23" s="3">
        <f t="shared" si="29"/>
        <v>0</v>
      </c>
      <c r="FO23" s="40">
        <f t="shared" si="30"/>
        <v>0</v>
      </c>
    </row>
    <row r="24" spans="1:171" ht="25.5" customHeight="1">
      <c r="A24" s="11">
        <f t="shared" si="31"/>
        <v>6</v>
      </c>
      <c r="B24" s="56" t="s">
        <v>77</v>
      </c>
      <c r="C24" s="57" t="s">
        <v>71</v>
      </c>
      <c r="D24" s="3">
        <v>3800000</v>
      </c>
      <c r="E24" s="57" t="s">
        <v>81</v>
      </c>
      <c r="F24" s="58">
        <v>37802</v>
      </c>
      <c r="G24" s="3"/>
      <c r="H24" s="3">
        <v>3800000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>
        <f t="shared" si="15"/>
        <v>0</v>
      </c>
      <c r="BI24" s="3">
        <f t="shared" si="16"/>
        <v>0</v>
      </c>
      <c r="BJ24" s="3">
        <f t="shared" si="17"/>
        <v>0</v>
      </c>
      <c r="BK24" s="3">
        <f t="shared" si="18"/>
        <v>0</v>
      </c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>
        <f t="shared" si="19"/>
        <v>0</v>
      </c>
      <c r="DI24" s="3">
        <f t="shared" si="20"/>
        <v>0</v>
      </c>
      <c r="DJ24" s="3">
        <f t="shared" si="21"/>
        <v>0</v>
      </c>
      <c r="DK24" s="3">
        <f t="shared" si="22"/>
        <v>0</v>
      </c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>
        <v>3800000</v>
      </c>
      <c r="FE24" s="3"/>
      <c r="FF24" s="3"/>
      <c r="FG24" s="3"/>
      <c r="FH24" s="3">
        <f t="shared" si="23"/>
        <v>3800000</v>
      </c>
      <c r="FI24" s="3">
        <f t="shared" si="24"/>
        <v>0</v>
      </c>
      <c r="FJ24" s="3">
        <f t="shared" si="25"/>
        <v>0</v>
      </c>
      <c r="FK24" s="3">
        <f t="shared" si="26"/>
        <v>0</v>
      </c>
      <c r="FL24" s="3">
        <f t="shared" si="27"/>
        <v>0</v>
      </c>
      <c r="FM24" s="60">
        <f t="shared" si="28"/>
        <v>0</v>
      </c>
      <c r="FN24" s="3">
        <f t="shared" si="29"/>
        <v>0</v>
      </c>
      <c r="FO24" s="40">
        <f t="shared" si="30"/>
        <v>0</v>
      </c>
    </row>
    <row r="25" spans="1:171" ht="25.5" customHeight="1">
      <c r="A25" s="11">
        <f t="shared" si="31"/>
        <v>7</v>
      </c>
      <c r="B25" s="56" t="s">
        <v>78</v>
      </c>
      <c r="C25" s="57" t="s">
        <v>71</v>
      </c>
      <c r="D25" s="3">
        <v>1000000</v>
      </c>
      <c r="E25" s="57" t="s">
        <v>81</v>
      </c>
      <c r="F25" s="58">
        <v>37802</v>
      </c>
      <c r="G25" s="3"/>
      <c r="H25" s="3">
        <v>1000000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>
        <f t="shared" si="15"/>
        <v>0</v>
      </c>
      <c r="BI25" s="3">
        <f t="shared" si="16"/>
        <v>0</v>
      </c>
      <c r="BJ25" s="3">
        <f t="shared" si="17"/>
        <v>0</v>
      </c>
      <c r="BK25" s="3">
        <f t="shared" si="18"/>
        <v>0</v>
      </c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>
        <f t="shared" si="19"/>
        <v>0</v>
      </c>
      <c r="DI25" s="3">
        <f t="shared" si="20"/>
        <v>0</v>
      </c>
      <c r="DJ25" s="3">
        <f t="shared" si="21"/>
        <v>0</v>
      </c>
      <c r="DK25" s="3">
        <f t="shared" si="22"/>
        <v>0</v>
      </c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>
        <v>1000000</v>
      </c>
      <c r="FE25" s="3"/>
      <c r="FF25" s="3"/>
      <c r="FG25" s="3"/>
      <c r="FH25" s="3">
        <f t="shared" si="23"/>
        <v>1000000</v>
      </c>
      <c r="FI25" s="3">
        <f t="shared" si="24"/>
        <v>0</v>
      </c>
      <c r="FJ25" s="3">
        <f t="shared" si="25"/>
        <v>0</v>
      </c>
      <c r="FK25" s="3">
        <f t="shared" si="26"/>
        <v>0</v>
      </c>
      <c r="FL25" s="3">
        <f t="shared" si="27"/>
        <v>0</v>
      </c>
      <c r="FM25" s="60">
        <f t="shared" si="28"/>
        <v>0</v>
      </c>
      <c r="FN25" s="3">
        <f t="shared" si="29"/>
        <v>0</v>
      </c>
      <c r="FO25" s="40">
        <f t="shared" si="30"/>
        <v>0</v>
      </c>
    </row>
    <row r="26" spans="1:171" ht="25.5" customHeight="1">
      <c r="A26" s="11">
        <f t="shared" si="31"/>
        <v>8</v>
      </c>
      <c r="B26" s="56" t="s">
        <v>79</v>
      </c>
      <c r="C26" s="57" t="s">
        <v>71</v>
      </c>
      <c r="D26" s="3">
        <v>1300000</v>
      </c>
      <c r="E26" s="57" t="s">
        <v>81</v>
      </c>
      <c r="F26" s="58">
        <v>37864</v>
      </c>
      <c r="G26" s="3"/>
      <c r="H26" s="3">
        <v>1300000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>
        <f t="shared" si="15"/>
        <v>0</v>
      </c>
      <c r="BI26" s="3">
        <f t="shared" si="16"/>
        <v>0</v>
      </c>
      <c r="BJ26" s="3">
        <f t="shared" si="17"/>
        <v>0</v>
      </c>
      <c r="BK26" s="3">
        <f t="shared" si="18"/>
        <v>0</v>
      </c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>
        <f t="shared" si="19"/>
        <v>0</v>
      </c>
      <c r="DI26" s="3">
        <f t="shared" si="20"/>
        <v>0</v>
      </c>
      <c r="DJ26" s="3">
        <f t="shared" si="21"/>
        <v>0</v>
      </c>
      <c r="DK26" s="3">
        <f t="shared" si="22"/>
        <v>0</v>
      </c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>
        <f t="shared" si="23"/>
        <v>0</v>
      </c>
      <c r="FI26" s="3">
        <f t="shared" si="24"/>
        <v>0</v>
      </c>
      <c r="FJ26" s="3">
        <f t="shared" si="25"/>
        <v>0</v>
      </c>
      <c r="FK26" s="3">
        <f t="shared" si="26"/>
        <v>0</v>
      </c>
      <c r="FL26" s="3">
        <f t="shared" si="27"/>
        <v>1300000</v>
      </c>
      <c r="FM26" s="60">
        <f t="shared" si="28"/>
        <v>0</v>
      </c>
      <c r="FN26" s="3">
        <f t="shared" si="29"/>
        <v>0</v>
      </c>
      <c r="FO26" s="40">
        <f t="shared" si="30"/>
        <v>0</v>
      </c>
    </row>
    <row r="27" spans="1:171" ht="25.5" customHeight="1">
      <c r="A27" s="11">
        <f t="shared" si="31"/>
        <v>9</v>
      </c>
      <c r="B27" s="56" t="s">
        <v>80</v>
      </c>
      <c r="C27" s="57" t="s">
        <v>71</v>
      </c>
      <c r="D27" s="4">
        <v>1700000</v>
      </c>
      <c r="E27" s="57" t="s">
        <v>81</v>
      </c>
      <c r="F27" s="59">
        <v>38436</v>
      </c>
      <c r="G27" s="4"/>
      <c r="H27" s="4">
        <v>1700000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>
        <f t="shared" si="15"/>
        <v>0</v>
      </c>
      <c r="BI27" s="3">
        <f t="shared" si="16"/>
        <v>0</v>
      </c>
      <c r="BJ27" s="3">
        <f t="shared" si="17"/>
        <v>0</v>
      </c>
      <c r="BK27" s="3">
        <f t="shared" si="18"/>
        <v>0</v>
      </c>
      <c r="BL27" s="3">
        <v>550000</v>
      </c>
      <c r="BM27" s="3"/>
      <c r="BN27" s="3"/>
      <c r="BO27" s="3"/>
      <c r="BP27" s="3">
        <v>550000</v>
      </c>
      <c r="BQ27" s="3"/>
      <c r="BR27" s="3"/>
      <c r="BS27" s="3"/>
      <c r="BT27" s="3">
        <v>600000</v>
      </c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>
        <f t="shared" si="19"/>
        <v>1700000</v>
      </c>
      <c r="DI27" s="3">
        <f t="shared" si="20"/>
        <v>0</v>
      </c>
      <c r="DJ27" s="3">
        <f t="shared" si="21"/>
        <v>0</v>
      </c>
      <c r="DK27" s="3">
        <f t="shared" si="22"/>
        <v>0</v>
      </c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>
        <f t="shared" si="23"/>
        <v>0</v>
      </c>
      <c r="FI27" s="3">
        <f t="shared" si="24"/>
        <v>0</v>
      </c>
      <c r="FJ27" s="3">
        <f t="shared" si="25"/>
        <v>0</v>
      </c>
      <c r="FK27" s="3">
        <f t="shared" si="26"/>
        <v>0</v>
      </c>
      <c r="FL27" s="3">
        <f t="shared" si="27"/>
        <v>0</v>
      </c>
      <c r="FM27" s="60">
        <f t="shared" si="28"/>
        <v>0</v>
      </c>
      <c r="FN27" s="3">
        <f t="shared" si="29"/>
        <v>0</v>
      </c>
      <c r="FO27" s="40">
        <f t="shared" si="30"/>
        <v>0</v>
      </c>
    </row>
    <row r="28" spans="1:171" ht="25.5" customHeight="1">
      <c r="A28" s="11">
        <f>A27+1</f>
        <v>10</v>
      </c>
      <c r="B28" s="56" t="s">
        <v>91</v>
      </c>
      <c r="C28" s="57" t="s">
        <v>71</v>
      </c>
      <c r="D28" s="4">
        <v>2500000</v>
      </c>
      <c r="E28" s="57" t="s">
        <v>92</v>
      </c>
      <c r="F28" s="59">
        <v>38717</v>
      </c>
      <c r="G28" s="4"/>
      <c r="H28" s="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>
        <v>2500000</v>
      </c>
      <c r="AO28" s="3"/>
      <c r="AP28" s="3"/>
      <c r="AQ28" s="3"/>
      <c r="AR28" s="3"/>
      <c r="AS28" s="3"/>
      <c r="AT28" s="3"/>
      <c r="AU28" s="3"/>
      <c r="AV28" s="3"/>
      <c r="AW28" s="3">
        <v>8236.3</v>
      </c>
      <c r="AX28" s="3"/>
      <c r="AY28" s="3"/>
      <c r="AZ28" s="3"/>
      <c r="BA28" s="4">
        <v>6900.68</v>
      </c>
      <c r="BB28" s="3"/>
      <c r="BC28" s="3"/>
      <c r="BD28" s="3"/>
      <c r="BE28" s="3"/>
      <c r="BF28" s="3"/>
      <c r="BG28" s="3"/>
      <c r="BH28" s="3">
        <f aca="true" t="shared" si="32" ref="BH28:BK29">L28+P28+T28+X28+AB28+AF28+AJ28+AN28+AR28+AV28+AZ28+BD28</f>
        <v>2500000</v>
      </c>
      <c r="BI28" s="3">
        <f t="shared" si="32"/>
        <v>15136.98</v>
      </c>
      <c r="BJ28" s="3">
        <f t="shared" si="32"/>
        <v>0</v>
      </c>
      <c r="BK28" s="3">
        <f t="shared" si="32"/>
        <v>0</v>
      </c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>
        <f aca="true" t="shared" si="33" ref="DH28:DK29">BL28+BP28+BT28+BX28+CB28+CF28+CJ28+CN28+CR28+CV28+CZ28+DD28</f>
        <v>0</v>
      </c>
      <c r="DI28" s="3">
        <f t="shared" si="33"/>
        <v>0</v>
      </c>
      <c r="DJ28" s="3">
        <f t="shared" si="33"/>
        <v>0</v>
      </c>
      <c r="DK28" s="3">
        <f t="shared" si="33"/>
        <v>0</v>
      </c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>
        <f aca="true" t="shared" si="34" ref="FH28:FK29">DL28+DP28+DT28+DX28+EB28+EF28+EJ28+EN28+ER28+EV28+EZ28+FD28</f>
        <v>0</v>
      </c>
      <c r="FI28" s="3">
        <f t="shared" si="34"/>
        <v>0</v>
      </c>
      <c r="FJ28" s="3">
        <f t="shared" si="34"/>
        <v>0</v>
      </c>
      <c r="FK28" s="3">
        <f t="shared" si="34"/>
        <v>0</v>
      </c>
      <c r="FL28" s="3">
        <f aca="true" t="shared" si="35" ref="FL28:FO29">H28+BH28-DH28-FH28</f>
        <v>2500000</v>
      </c>
      <c r="FM28" s="60">
        <f t="shared" si="35"/>
        <v>15136.98</v>
      </c>
      <c r="FN28" s="3">
        <f t="shared" si="35"/>
        <v>0</v>
      </c>
      <c r="FO28" s="40">
        <f t="shared" si="35"/>
        <v>0</v>
      </c>
    </row>
    <row r="29" spans="1:171" ht="25.5" customHeight="1">
      <c r="A29" s="11">
        <f>A28+1</f>
        <v>11</v>
      </c>
      <c r="B29" s="56" t="s">
        <v>93</v>
      </c>
      <c r="C29" s="57" t="s">
        <v>71</v>
      </c>
      <c r="D29" s="4">
        <v>4800000</v>
      </c>
      <c r="E29" s="57" t="s">
        <v>81</v>
      </c>
      <c r="F29" s="59">
        <v>38711</v>
      </c>
      <c r="G29" s="4"/>
      <c r="H29" s="4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4"/>
      <c r="BB29" s="3"/>
      <c r="BC29" s="3"/>
      <c r="BD29" s="3"/>
      <c r="BE29" s="3"/>
      <c r="BF29" s="3"/>
      <c r="BG29" s="3"/>
      <c r="BH29" s="3">
        <f t="shared" si="32"/>
        <v>0</v>
      </c>
      <c r="BI29" s="3">
        <f t="shared" si="32"/>
        <v>0</v>
      </c>
      <c r="BJ29" s="3">
        <f t="shared" si="32"/>
        <v>0</v>
      </c>
      <c r="BK29" s="3">
        <f t="shared" si="32"/>
        <v>0</v>
      </c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>
        <f t="shared" si="33"/>
        <v>0</v>
      </c>
      <c r="DI29" s="3">
        <f t="shared" si="33"/>
        <v>0</v>
      </c>
      <c r="DJ29" s="3">
        <f t="shared" si="33"/>
        <v>0</v>
      </c>
      <c r="DK29" s="3">
        <f t="shared" si="33"/>
        <v>0</v>
      </c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>
        <f t="shared" si="34"/>
        <v>0</v>
      </c>
      <c r="FI29" s="3">
        <f t="shared" si="34"/>
        <v>0</v>
      </c>
      <c r="FJ29" s="3">
        <f t="shared" si="34"/>
        <v>0</v>
      </c>
      <c r="FK29" s="3">
        <f t="shared" si="34"/>
        <v>0</v>
      </c>
      <c r="FL29" s="3">
        <f t="shared" si="35"/>
        <v>0</v>
      </c>
      <c r="FM29" s="60">
        <f t="shared" si="35"/>
        <v>0</v>
      </c>
      <c r="FN29" s="3">
        <f t="shared" si="35"/>
        <v>0</v>
      </c>
      <c r="FO29" s="40">
        <f t="shared" si="35"/>
        <v>0</v>
      </c>
    </row>
    <row r="30" spans="1:171" s="35" customFormat="1" ht="15">
      <c r="A30" s="52"/>
      <c r="B30" s="44" t="s">
        <v>51</v>
      </c>
      <c r="C30" s="53"/>
      <c r="D30" s="53"/>
      <c r="E30" s="53"/>
      <c r="F30" s="53"/>
      <c r="G30" s="53"/>
      <c r="H30" s="53">
        <f>SUM(H19:H29)</f>
        <v>19410000</v>
      </c>
      <c r="I30" s="53">
        <f>SUM(I19:I29)</f>
        <v>0</v>
      </c>
      <c r="J30" s="53">
        <f>SUM(J19:J29)</f>
        <v>0</v>
      </c>
      <c r="K30" s="53">
        <f>SUM(K19:K29)</f>
        <v>0</v>
      </c>
      <c r="L30" s="53">
        <f>SUM(L19:L29)</f>
        <v>0</v>
      </c>
      <c r="M30" s="53"/>
      <c r="N30" s="53">
        <f aca="true" t="shared" si="36" ref="N30:T30">SUM(N19:N29)</f>
        <v>0</v>
      </c>
      <c r="O30" s="53">
        <f t="shared" si="36"/>
        <v>0</v>
      </c>
      <c r="P30" s="53">
        <f t="shared" si="36"/>
        <v>0</v>
      </c>
      <c r="Q30" s="53">
        <f t="shared" si="36"/>
        <v>0</v>
      </c>
      <c r="R30" s="53">
        <f t="shared" si="36"/>
        <v>0</v>
      </c>
      <c r="S30" s="53">
        <f t="shared" si="36"/>
        <v>0</v>
      </c>
      <c r="T30" s="53">
        <f t="shared" si="36"/>
        <v>0</v>
      </c>
      <c r="U30" s="53">
        <f aca="true" t="shared" si="37" ref="U30:BG30">SUM(U19:U29)</f>
        <v>0</v>
      </c>
      <c r="V30" s="53">
        <f t="shared" si="37"/>
        <v>0</v>
      </c>
      <c r="W30" s="53">
        <f t="shared" si="37"/>
        <v>0</v>
      </c>
      <c r="X30" s="53">
        <f t="shared" si="37"/>
        <v>0</v>
      </c>
      <c r="Y30" s="53">
        <f t="shared" si="37"/>
        <v>0</v>
      </c>
      <c r="Z30" s="53">
        <f t="shared" si="37"/>
        <v>0</v>
      </c>
      <c r="AA30" s="53">
        <f t="shared" si="37"/>
        <v>0</v>
      </c>
      <c r="AB30" s="53">
        <f t="shared" si="37"/>
        <v>0</v>
      </c>
      <c r="AC30" s="53">
        <f t="shared" si="37"/>
        <v>0</v>
      </c>
      <c r="AD30" s="53">
        <f t="shared" si="37"/>
        <v>0</v>
      </c>
      <c r="AE30" s="53">
        <f t="shared" si="37"/>
        <v>0</v>
      </c>
      <c r="AF30" s="53">
        <f t="shared" si="37"/>
        <v>0</v>
      </c>
      <c r="AG30" s="53">
        <f t="shared" si="37"/>
        <v>0</v>
      </c>
      <c r="AH30" s="53">
        <f t="shared" si="37"/>
        <v>0</v>
      </c>
      <c r="AI30" s="53">
        <f t="shared" si="37"/>
        <v>0</v>
      </c>
      <c r="AJ30" s="53">
        <f t="shared" si="37"/>
        <v>0</v>
      </c>
      <c r="AK30" s="53">
        <f t="shared" si="37"/>
        <v>0</v>
      </c>
      <c r="AL30" s="53">
        <f t="shared" si="37"/>
        <v>0</v>
      </c>
      <c r="AM30" s="53">
        <f t="shared" si="37"/>
        <v>0</v>
      </c>
      <c r="AN30" s="53">
        <f t="shared" si="37"/>
        <v>2500000</v>
      </c>
      <c r="AO30" s="53">
        <f t="shared" si="37"/>
        <v>0</v>
      </c>
      <c r="AP30" s="53">
        <f t="shared" si="37"/>
        <v>0</v>
      </c>
      <c r="AQ30" s="53">
        <f t="shared" si="37"/>
        <v>0</v>
      </c>
      <c r="AR30" s="53">
        <f t="shared" si="37"/>
        <v>0</v>
      </c>
      <c r="AS30" s="53">
        <f t="shared" si="37"/>
        <v>0</v>
      </c>
      <c r="AT30" s="53">
        <f t="shared" si="37"/>
        <v>0</v>
      </c>
      <c r="AU30" s="53">
        <f t="shared" si="37"/>
        <v>0</v>
      </c>
      <c r="AV30" s="53">
        <f t="shared" si="37"/>
        <v>0</v>
      </c>
      <c r="AW30" s="53">
        <f t="shared" si="37"/>
        <v>8236.3</v>
      </c>
      <c r="AX30" s="53">
        <f t="shared" si="37"/>
        <v>0</v>
      </c>
      <c r="AY30" s="53">
        <f t="shared" si="37"/>
        <v>0</v>
      </c>
      <c r="AZ30" s="53">
        <f t="shared" si="37"/>
        <v>0</v>
      </c>
      <c r="BA30" s="53">
        <f t="shared" si="37"/>
        <v>6900.68</v>
      </c>
      <c r="BB30" s="53">
        <f t="shared" si="37"/>
        <v>0</v>
      </c>
      <c r="BC30" s="53">
        <f t="shared" si="37"/>
        <v>0</v>
      </c>
      <c r="BD30" s="53">
        <f t="shared" si="37"/>
        <v>0</v>
      </c>
      <c r="BE30" s="53">
        <f t="shared" si="37"/>
        <v>0</v>
      </c>
      <c r="BF30" s="53">
        <f t="shared" si="37"/>
        <v>0</v>
      </c>
      <c r="BG30" s="53">
        <f t="shared" si="37"/>
        <v>0</v>
      </c>
      <c r="BH30" s="53">
        <f aca="true" t="shared" si="38" ref="BH30:CM30">SUM(BH19:BH29)</f>
        <v>2500000</v>
      </c>
      <c r="BI30" s="53">
        <f t="shared" si="38"/>
        <v>15136.98</v>
      </c>
      <c r="BJ30" s="53">
        <f t="shared" si="38"/>
        <v>0</v>
      </c>
      <c r="BK30" s="53">
        <f t="shared" si="38"/>
        <v>0</v>
      </c>
      <c r="BL30" s="53">
        <f t="shared" si="38"/>
        <v>700000</v>
      </c>
      <c r="BM30" s="53">
        <f t="shared" si="38"/>
        <v>0</v>
      </c>
      <c r="BN30" s="53">
        <f t="shared" si="38"/>
        <v>0</v>
      </c>
      <c r="BO30" s="53">
        <f t="shared" si="38"/>
        <v>0</v>
      </c>
      <c r="BP30" s="53">
        <f t="shared" si="38"/>
        <v>730000</v>
      </c>
      <c r="BQ30" s="53">
        <f t="shared" si="38"/>
        <v>0</v>
      </c>
      <c r="BR30" s="53">
        <f t="shared" si="38"/>
        <v>0</v>
      </c>
      <c r="BS30" s="53">
        <f t="shared" si="38"/>
        <v>0</v>
      </c>
      <c r="BT30" s="53">
        <f t="shared" si="38"/>
        <v>1460000</v>
      </c>
      <c r="BU30" s="53">
        <f t="shared" si="38"/>
        <v>0</v>
      </c>
      <c r="BV30" s="53">
        <f t="shared" si="38"/>
        <v>0</v>
      </c>
      <c r="BW30" s="53">
        <f t="shared" si="38"/>
        <v>0</v>
      </c>
      <c r="BX30" s="53">
        <f t="shared" si="38"/>
        <v>700000</v>
      </c>
      <c r="BY30" s="53">
        <f t="shared" si="38"/>
        <v>0</v>
      </c>
      <c r="BZ30" s="53">
        <f t="shared" si="38"/>
        <v>0</v>
      </c>
      <c r="CA30" s="53">
        <f t="shared" si="38"/>
        <v>0</v>
      </c>
      <c r="CB30" s="53">
        <f t="shared" si="38"/>
        <v>360000</v>
      </c>
      <c r="CC30" s="53">
        <f t="shared" si="38"/>
        <v>0</v>
      </c>
      <c r="CD30" s="53">
        <f t="shared" si="38"/>
        <v>0</v>
      </c>
      <c r="CE30" s="53">
        <f t="shared" si="38"/>
        <v>0</v>
      </c>
      <c r="CF30" s="53">
        <f t="shared" si="38"/>
        <v>0</v>
      </c>
      <c r="CG30" s="53">
        <f t="shared" si="38"/>
        <v>0</v>
      </c>
      <c r="CH30" s="53">
        <f t="shared" si="38"/>
        <v>0</v>
      </c>
      <c r="CI30" s="53">
        <f t="shared" si="38"/>
        <v>0</v>
      </c>
      <c r="CJ30" s="53">
        <f t="shared" si="38"/>
        <v>0</v>
      </c>
      <c r="CK30" s="53">
        <f t="shared" si="38"/>
        <v>0</v>
      </c>
      <c r="CL30" s="53">
        <f t="shared" si="38"/>
        <v>0</v>
      </c>
      <c r="CM30" s="53">
        <f t="shared" si="38"/>
        <v>0</v>
      </c>
      <c r="CN30" s="53">
        <f aca="true" t="shared" si="39" ref="CN30:DS30">SUM(CN19:CN29)</f>
        <v>0</v>
      </c>
      <c r="CO30" s="53">
        <f t="shared" si="39"/>
        <v>0</v>
      </c>
      <c r="CP30" s="53">
        <f t="shared" si="39"/>
        <v>0</v>
      </c>
      <c r="CQ30" s="53">
        <f t="shared" si="39"/>
        <v>0</v>
      </c>
      <c r="CR30" s="53">
        <f t="shared" si="39"/>
        <v>0</v>
      </c>
      <c r="CS30" s="53">
        <f t="shared" si="39"/>
        <v>0</v>
      </c>
      <c r="CT30" s="53">
        <f t="shared" si="39"/>
        <v>0</v>
      </c>
      <c r="CU30" s="53">
        <f t="shared" si="39"/>
        <v>0</v>
      </c>
      <c r="CV30" s="53">
        <f t="shared" si="39"/>
        <v>0</v>
      </c>
      <c r="CW30" s="53">
        <f t="shared" si="39"/>
        <v>0</v>
      </c>
      <c r="CX30" s="53">
        <f t="shared" si="39"/>
        <v>0</v>
      </c>
      <c r="CY30" s="53">
        <f t="shared" si="39"/>
        <v>0</v>
      </c>
      <c r="CZ30" s="53">
        <f t="shared" si="39"/>
        <v>0</v>
      </c>
      <c r="DA30" s="53">
        <f t="shared" si="39"/>
        <v>0</v>
      </c>
      <c r="DB30" s="53">
        <f t="shared" si="39"/>
        <v>0</v>
      </c>
      <c r="DC30" s="53">
        <f t="shared" si="39"/>
        <v>0</v>
      </c>
      <c r="DD30" s="53">
        <f t="shared" si="39"/>
        <v>0</v>
      </c>
      <c r="DE30" s="53">
        <f t="shared" si="39"/>
        <v>0</v>
      </c>
      <c r="DF30" s="53">
        <f t="shared" si="39"/>
        <v>0</v>
      </c>
      <c r="DG30" s="53">
        <f t="shared" si="39"/>
        <v>0</v>
      </c>
      <c r="DH30" s="53">
        <f t="shared" si="39"/>
        <v>3950000</v>
      </c>
      <c r="DI30" s="53">
        <f t="shared" si="39"/>
        <v>0</v>
      </c>
      <c r="DJ30" s="53">
        <f t="shared" si="39"/>
        <v>0</v>
      </c>
      <c r="DK30" s="53">
        <f t="shared" si="39"/>
        <v>0</v>
      </c>
      <c r="DL30" s="53">
        <f t="shared" si="39"/>
        <v>0</v>
      </c>
      <c r="DM30" s="53">
        <f t="shared" si="39"/>
        <v>0</v>
      </c>
      <c r="DN30" s="53">
        <f t="shared" si="39"/>
        <v>0</v>
      </c>
      <c r="DO30" s="53">
        <f t="shared" si="39"/>
        <v>0</v>
      </c>
      <c r="DP30" s="53">
        <f t="shared" si="39"/>
        <v>0</v>
      </c>
      <c r="DQ30" s="53">
        <f t="shared" si="39"/>
        <v>0</v>
      </c>
      <c r="DR30" s="53">
        <f t="shared" si="39"/>
        <v>0</v>
      </c>
      <c r="DS30" s="53">
        <f t="shared" si="39"/>
        <v>0</v>
      </c>
      <c r="DT30" s="53">
        <f aca="true" t="shared" si="40" ref="DT30:EY30">SUM(DT19:DT29)</f>
        <v>0</v>
      </c>
      <c r="DU30" s="53">
        <f t="shared" si="40"/>
        <v>0</v>
      </c>
      <c r="DV30" s="53">
        <f t="shared" si="40"/>
        <v>0</v>
      </c>
      <c r="DW30" s="53">
        <f t="shared" si="40"/>
        <v>0</v>
      </c>
      <c r="DX30" s="53">
        <f t="shared" si="40"/>
        <v>0</v>
      </c>
      <c r="DY30" s="53">
        <f t="shared" si="40"/>
        <v>0</v>
      </c>
      <c r="DZ30" s="53">
        <f t="shared" si="40"/>
        <v>0</v>
      </c>
      <c r="EA30" s="53">
        <f t="shared" si="40"/>
        <v>0</v>
      </c>
      <c r="EB30" s="53">
        <f t="shared" si="40"/>
        <v>0</v>
      </c>
      <c r="EC30" s="53">
        <f t="shared" si="40"/>
        <v>0</v>
      </c>
      <c r="ED30" s="53">
        <f t="shared" si="40"/>
        <v>0</v>
      </c>
      <c r="EE30" s="53">
        <f t="shared" si="40"/>
        <v>0</v>
      </c>
      <c r="EF30" s="53">
        <f t="shared" si="40"/>
        <v>0</v>
      </c>
      <c r="EG30" s="53">
        <f t="shared" si="40"/>
        <v>0</v>
      </c>
      <c r="EH30" s="53">
        <f t="shared" si="40"/>
        <v>0</v>
      </c>
      <c r="EI30" s="53">
        <f t="shared" si="40"/>
        <v>0</v>
      </c>
      <c r="EJ30" s="53">
        <f t="shared" si="40"/>
        <v>0</v>
      </c>
      <c r="EK30" s="53">
        <f t="shared" si="40"/>
        <v>0</v>
      </c>
      <c r="EL30" s="53">
        <f t="shared" si="40"/>
        <v>0</v>
      </c>
      <c r="EM30" s="53">
        <f t="shared" si="40"/>
        <v>0</v>
      </c>
      <c r="EN30" s="53">
        <f t="shared" si="40"/>
        <v>0</v>
      </c>
      <c r="EO30" s="53">
        <f t="shared" si="40"/>
        <v>0</v>
      </c>
      <c r="EP30" s="53">
        <f t="shared" si="40"/>
        <v>0</v>
      </c>
      <c r="EQ30" s="53">
        <f t="shared" si="40"/>
        <v>0</v>
      </c>
      <c r="ER30" s="53">
        <f t="shared" si="40"/>
        <v>0</v>
      </c>
      <c r="ES30" s="53">
        <f t="shared" si="40"/>
        <v>0</v>
      </c>
      <c r="ET30" s="53">
        <f t="shared" si="40"/>
        <v>0</v>
      </c>
      <c r="EU30" s="53">
        <f t="shared" si="40"/>
        <v>0</v>
      </c>
      <c r="EV30" s="53">
        <f t="shared" si="40"/>
        <v>0</v>
      </c>
      <c r="EW30" s="53">
        <f t="shared" si="40"/>
        <v>0</v>
      </c>
      <c r="EX30" s="53">
        <f t="shared" si="40"/>
        <v>0</v>
      </c>
      <c r="EY30" s="53">
        <f t="shared" si="40"/>
        <v>0</v>
      </c>
      <c r="EZ30" s="53">
        <f aca="true" t="shared" si="41" ref="EZ30:FO30">SUM(EZ19:EZ29)</f>
        <v>0</v>
      </c>
      <c r="FA30" s="53">
        <f t="shared" si="41"/>
        <v>0</v>
      </c>
      <c r="FB30" s="53">
        <f t="shared" si="41"/>
        <v>0</v>
      </c>
      <c r="FC30" s="53">
        <f t="shared" si="41"/>
        <v>0</v>
      </c>
      <c r="FD30" s="53">
        <f t="shared" si="41"/>
        <v>14160000</v>
      </c>
      <c r="FE30" s="53">
        <f t="shared" si="41"/>
        <v>0</v>
      </c>
      <c r="FF30" s="53">
        <f t="shared" si="41"/>
        <v>0</v>
      </c>
      <c r="FG30" s="53">
        <f t="shared" si="41"/>
        <v>0</v>
      </c>
      <c r="FH30" s="53">
        <f t="shared" si="41"/>
        <v>14160000</v>
      </c>
      <c r="FI30" s="53">
        <f t="shared" si="41"/>
        <v>0</v>
      </c>
      <c r="FJ30" s="53">
        <f t="shared" si="41"/>
        <v>0</v>
      </c>
      <c r="FK30" s="53">
        <f t="shared" si="41"/>
        <v>0</v>
      </c>
      <c r="FL30" s="53">
        <f t="shared" si="41"/>
        <v>3800000</v>
      </c>
      <c r="FM30" s="53">
        <f t="shared" si="41"/>
        <v>15136.98</v>
      </c>
      <c r="FN30" s="53">
        <f t="shared" si="41"/>
        <v>0</v>
      </c>
      <c r="FO30" s="54">
        <f t="shared" si="41"/>
        <v>0</v>
      </c>
    </row>
    <row r="31" spans="1:171" s="22" customFormat="1" ht="12.75">
      <c r="A31" s="21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4"/>
    </row>
    <row r="32" spans="1:171" s="51" customFormat="1" ht="22.5" customHeight="1">
      <c r="A32" s="50" t="s">
        <v>44</v>
      </c>
      <c r="B32" s="180" t="s">
        <v>68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0"/>
      <c r="DE32" s="180"/>
      <c r="DF32" s="180"/>
      <c r="DG32" s="180"/>
      <c r="DH32" s="180"/>
      <c r="DI32" s="180"/>
      <c r="DJ32" s="180"/>
      <c r="DK32" s="180"/>
      <c r="DL32" s="180"/>
      <c r="DM32" s="180"/>
      <c r="DN32" s="180"/>
      <c r="DO32" s="180"/>
      <c r="DP32" s="180"/>
      <c r="DQ32" s="180"/>
      <c r="DR32" s="180"/>
      <c r="DS32" s="180"/>
      <c r="DT32" s="180"/>
      <c r="DU32" s="180"/>
      <c r="DV32" s="180"/>
      <c r="DW32" s="180"/>
      <c r="DX32" s="180"/>
      <c r="DY32" s="180"/>
      <c r="DZ32" s="180"/>
      <c r="EA32" s="180"/>
      <c r="EB32" s="180"/>
      <c r="EC32" s="180"/>
      <c r="ED32" s="180"/>
      <c r="EE32" s="180"/>
      <c r="EF32" s="180"/>
      <c r="EG32" s="180"/>
      <c r="EH32" s="180"/>
      <c r="EI32" s="180"/>
      <c r="EJ32" s="180"/>
      <c r="EK32" s="180"/>
      <c r="EL32" s="180"/>
      <c r="EM32" s="180"/>
      <c r="EN32" s="180"/>
      <c r="EO32" s="180"/>
      <c r="EP32" s="180"/>
      <c r="EQ32" s="180"/>
      <c r="ER32" s="180"/>
      <c r="ES32" s="180"/>
      <c r="ET32" s="180"/>
      <c r="EU32" s="180"/>
      <c r="EV32" s="180"/>
      <c r="EW32" s="180"/>
      <c r="EX32" s="180"/>
      <c r="EY32" s="180"/>
      <c r="EZ32" s="180"/>
      <c r="FA32" s="180"/>
      <c r="FB32" s="180"/>
      <c r="FC32" s="180"/>
      <c r="FD32" s="180"/>
      <c r="FE32" s="180"/>
      <c r="FF32" s="180"/>
      <c r="FG32" s="180"/>
      <c r="FH32" s="180"/>
      <c r="FI32" s="180"/>
      <c r="FJ32" s="180"/>
      <c r="FK32" s="180"/>
      <c r="FL32" s="180"/>
      <c r="FM32" s="180"/>
      <c r="FN32" s="180"/>
      <c r="FO32" s="181"/>
    </row>
    <row r="33" spans="1:171" ht="12.75">
      <c r="A33" s="11"/>
      <c r="B33" s="26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>
        <f aca="true" t="shared" si="42" ref="BH33:BK35">L33+P33+T33+X33+AB33+AF33+AJ33+AN33+AR33+AV33+AZ33+BD33</f>
        <v>0</v>
      </c>
      <c r="BI33" s="3">
        <f t="shared" si="42"/>
        <v>0</v>
      </c>
      <c r="BJ33" s="3">
        <f t="shared" si="42"/>
        <v>0</v>
      </c>
      <c r="BK33" s="3">
        <f t="shared" si="42"/>
        <v>0</v>
      </c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>
        <f aca="true" t="shared" si="43" ref="DH33:DK35">BL33+BP33+BT33+BX33+CB33+CF33+CJ33+CN33+CR33+CV33+CZ33+DD33</f>
        <v>0</v>
      </c>
      <c r="DI33" s="3">
        <f t="shared" si="43"/>
        <v>0</v>
      </c>
      <c r="DJ33" s="3">
        <f t="shared" si="43"/>
        <v>0</v>
      </c>
      <c r="DK33" s="3">
        <f t="shared" si="43"/>
        <v>0</v>
      </c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>
        <f aca="true" t="shared" si="44" ref="FH33:FK35">DL33+DP33+DT33+DX33+EB33+EF33+EJ33+EN33+ER33+EV33+EZ33+FD33</f>
        <v>0</v>
      </c>
      <c r="FI33" s="3">
        <f t="shared" si="44"/>
        <v>0</v>
      </c>
      <c r="FJ33" s="3">
        <f t="shared" si="44"/>
        <v>0</v>
      </c>
      <c r="FK33" s="3">
        <f t="shared" si="44"/>
        <v>0</v>
      </c>
      <c r="FL33" s="3">
        <f aca="true" t="shared" si="45" ref="FL33:FO35">H33+BH33-DH33-FH33</f>
        <v>0</v>
      </c>
      <c r="FM33" s="60">
        <f t="shared" si="45"/>
        <v>0</v>
      </c>
      <c r="FN33" s="3">
        <f t="shared" si="45"/>
        <v>0</v>
      </c>
      <c r="FO33" s="40">
        <f t="shared" si="45"/>
        <v>0</v>
      </c>
    </row>
    <row r="34" spans="1:171" ht="12.75">
      <c r="A34" s="13"/>
      <c r="B34" s="19"/>
      <c r="C34" s="5"/>
      <c r="D34" s="5"/>
      <c r="E34" s="5"/>
      <c r="F34" s="5"/>
      <c r="G34" s="5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>
        <f t="shared" si="42"/>
        <v>0</v>
      </c>
      <c r="BI34" s="4">
        <f t="shared" si="42"/>
        <v>0</v>
      </c>
      <c r="BJ34" s="4">
        <f t="shared" si="42"/>
        <v>0</v>
      </c>
      <c r="BK34" s="4">
        <f t="shared" si="42"/>
        <v>0</v>
      </c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>
        <f t="shared" si="43"/>
        <v>0</v>
      </c>
      <c r="DI34" s="4">
        <f t="shared" si="43"/>
        <v>0</v>
      </c>
      <c r="DJ34" s="4">
        <f t="shared" si="43"/>
        <v>0</v>
      </c>
      <c r="DK34" s="4">
        <f t="shared" si="43"/>
        <v>0</v>
      </c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>
        <f t="shared" si="44"/>
        <v>0</v>
      </c>
      <c r="FI34" s="4">
        <f t="shared" si="44"/>
        <v>0</v>
      </c>
      <c r="FJ34" s="4">
        <f t="shared" si="44"/>
        <v>0</v>
      </c>
      <c r="FK34" s="4">
        <f t="shared" si="44"/>
        <v>0</v>
      </c>
      <c r="FL34" s="3">
        <f t="shared" si="45"/>
        <v>0</v>
      </c>
      <c r="FM34" s="60">
        <f t="shared" si="45"/>
        <v>0</v>
      </c>
      <c r="FN34" s="3">
        <f t="shared" si="45"/>
        <v>0</v>
      </c>
      <c r="FO34" s="40">
        <f t="shared" si="45"/>
        <v>0</v>
      </c>
    </row>
    <row r="35" spans="1:171" ht="12.75">
      <c r="A35" s="13"/>
      <c r="B35" s="19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>
        <f t="shared" si="42"/>
        <v>0</v>
      </c>
      <c r="BI35" s="5">
        <f t="shared" si="42"/>
        <v>0</v>
      </c>
      <c r="BJ35" s="5">
        <f t="shared" si="42"/>
        <v>0</v>
      </c>
      <c r="BK35" s="5">
        <f t="shared" si="42"/>
        <v>0</v>
      </c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>
        <f t="shared" si="43"/>
        <v>0</v>
      </c>
      <c r="DI35" s="5">
        <f t="shared" si="43"/>
        <v>0</v>
      </c>
      <c r="DJ35" s="5">
        <f t="shared" si="43"/>
        <v>0</v>
      </c>
      <c r="DK35" s="5">
        <f t="shared" si="43"/>
        <v>0</v>
      </c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>
        <f t="shared" si="44"/>
        <v>0</v>
      </c>
      <c r="FI35" s="5">
        <f t="shared" si="44"/>
        <v>0</v>
      </c>
      <c r="FJ35" s="5">
        <f t="shared" si="44"/>
        <v>0</v>
      </c>
      <c r="FK35" s="5">
        <f t="shared" si="44"/>
        <v>0</v>
      </c>
      <c r="FL35" s="41">
        <f t="shared" si="45"/>
        <v>0</v>
      </c>
      <c r="FM35" s="60">
        <f t="shared" si="45"/>
        <v>0</v>
      </c>
      <c r="FN35" s="3">
        <f t="shared" si="45"/>
        <v>0</v>
      </c>
      <c r="FO35" s="40">
        <f t="shared" si="45"/>
        <v>0</v>
      </c>
    </row>
    <row r="36" spans="1:171" s="42" customFormat="1" ht="15">
      <c r="A36" s="45"/>
      <c r="B36" s="46" t="s">
        <v>52</v>
      </c>
      <c r="C36" s="47"/>
      <c r="D36" s="47"/>
      <c r="E36" s="47"/>
      <c r="F36" s="47"/>
      <c r="G36" s="47"/>
      <c r="H36" s="48">
        <f aca="true" t="shared" si="46" ref="H36:P36">SUM(H33:H35)</f>
        <v>0</v>
      </c>
      <c r="I36" s="48">
        <f t="shared" si="46"/>
        <v>0</v>
      </c>
      <c r="J36" s="48">
        <f t="shared" si="46"/>
        <v>0</v>
      </c>
      <c r="K36" s="48">
        <f t="shared" si="46"/>
        <v>0</v>
      </c>
      <c r="L36" s="48">
        <f t="shared" si="46"/>
        <v>0</v>
      </c>
      <c r="M36" s="48">
        <f t="shared" si="46"/>
        <v>0</v>
      </c>
      <c r="N36" s="48">
        <f t="shared" si="46"/>
        <v>0</v>
      </c>
      <c r="O36" s="48">
        <f t="shared" si="46"/>
        <v>0</v>
      </c>
      <c r="P36" s="48">
        <f t="shared" si="46"/>
        <v>0</v>
      </c>
      <c r="Q36" s="48">
        <f>SUM(Q33:Q35)</f>
        <v>0</v>
      </c>
      <c r="R36" s="48">
        <f>SUM(R33:R35)</f>
        <v>0</v>
      </c>
      <c r="S36" s="48">
        <f>SUM(S33:S35)</f>
        <v>0</v>
      </c>
      <c r="T36" s="48">
        <f>SUM(T33:T35)</f>
        <v>0</v>
      </c>
      <c r="U36" s="48">
        <f aca="true" t="shared" si="47" ref="U36:BG36">SUM(U33:U35)</f>
        <v>0</v>
      </c>
      <c r="V36" s="48">
        <f t="shared" si="47"/>
        <v>0</v>
      </c>
      <c r="W36" s="48">
        <f t="shared" si="47"/>
        <v>0</v>
      </c>
      <c r="X36" s="48">
        <f t="shared" si="47"/>
        <v>0</v>
      </c>
      <c r="Y36" s="48">
        <f t="shared" si="47"/>
        <v>0</v>
      </c>
      <c r="Z36" s="48">
        <f t="shared" si="47"/>
        <v>0</v>
      </c>
      <c r="AA36" s="48">
        <f t="shared" si="47"/>
        <v>0</v>
      </c>
      <c r="AB36" s="48">
        <f t="shared" si="47"/>
        <v>0</v>
      </c>
      <c r="AC36" s="48">
        <f t="shared" si="47"/>
        <v>0</v>
      </c>
      <c r="AD36" s="48">
        <f t="shared" si="47"/>
        <v>0</v>
      </c>
      <c r="AE36" s="48">
        <f t="shared" si="47"/>
        <v>0</v>
      </c>
      <c r="AF36" s="48">
        <f t="shared" si="47"/>
        <v>0</v>
      </c>
      <c r="AG36" s="48">
        <f t="shared" si="47"/>
        <v>0</v>
      </c>
      <c r="AH36" s="48">
        <f t="shared" si="47"/>
        <v>0</v>
      </c>
      <c r="AI36" s="48">
        <f t="shared" si="47"/>
        <v>0</v>
      </c>
      <c r="AJ36" s="48">
        <f t="shared" si="47"/>
        <v>0</v>
      </c>
      <c r="AK36" s="48">
        <f t="shared" si="47"/>
        <v>0</v>
      </c>
      <c r="AL36" s="48">
        <f t="shared" si="47"/>
        <v>0</v>
      </c>
      <c r="AM36" s="48">
        <f t="shared" si="47"/>
        <v>0</v>
      </c>
      <c r="AN36" s="48">
        <f t="shared" si="47"/>
        <v>0</v>
      </c>
      <c r="AO36" s="48">
        <f t="shared" si="47"/>
        <v>0</v>
      </c>
      <c r="AP36" s="48">
        <f t="shared" si="47"/>
        <v>0</v>
      </c>
      <c r="AQ36" s="48">
        <f t="shared" si="47"/>
        <v>0</v>
      </c>
      <c r="AR36" s="48">
        <f t="shared" si="47"/>
        <v>0</v>
      </c>
      <c r="AS36" s="48">
        <f t="shared" si="47"/>
        <v>0</v>
      </c>
      <c r="AT36" s="48">
        <f t="shared" si="47"/>
        <v>0</v>
      </c>
      <c r="AU36" s="48">
        <f t="shared" si="47"/>
        <v>0</v>
      </c>
      <c r="AV36" s="48">
        <f t="shared" si="47"/>
        <v>0</v>
      </c>
      <c r="AW36" s="48">
        <f t="shared" si="47"/>
        <v>0</v>
      </c>
      <c r="AX36" s="48">
        <f t="shared" si="47"/>
        <v>0</v>
      </c>
      <c r="AY36" s="48">
        <f t="shared" si="47"/>
        <v>0</v>
      </c>
      <c r="AZ36" s="48">
        <f t="shared" si="47"/>
        <v>0</v>
      </c>
      <c r="BA36" s="48">
        <f t="shared" si="47"/>
        <v>0</v>
      </c>
      <c r="BB36" s="48">
        <f t="shared" si="47"/>
        <v>0</v>
      </c>
      <c r="BC36" s="48">
        <f t="shared" si="47"/>
        <v>0</v>
      </c>
      <c r="BD36" s="48">
        <f t="shared" si="47"/>
        <v>0</v>
      </c>
      <c r="BE36" s="48">
        <f t="shared" si="47"/>
        <v>0</v>
      </c>
      <c r="BF36" s="48">
        <f t="shared" si="47"/>
        <v>0</v>
      </c>
      <c r="BG36" s="48">
        <f t="shared" si="47"/>
        <v>0</v>
      </c>
      <c r="BH36" s="48">
        <f>SUM(BH33:BH35)</f>
        <v>0</v>
      </c>
      <c r="BI36" s="48">
        <f>SUM(BI33:BI35)</f>
        <v>0</v>
      </c>
      <c r="BJ36" s="48">
        <f>SUM(BJ33:BJ35)</f>
        <v>0</v>
      </c>
      <c r="BK36" s="48">
        <f>SUM(BK33:BK35)</f>
        <v>0</v>
      </c>
      <c r="BL36" s="48">
        <f>SUM(BL33:BL35)</f>
        <v>0</v>
      </c>
      <c r="BM36" s="48">
        <f aca="true" t="shared" si="48" ref="BM36:DX36">SUM(BM33:BM35)</f>
        <v>0</v>
      </c>
      <c r="BN36" s="48">
        <f t="shared" si="48"/>
        <v>0</v>
      </c>
      <c r="BO36" s="48">
        <f t="shared" si="48"/>
        <v>0</v>
      </c>
      <c r="BP36" s="48">
        <f t="shared" si="48"/>
        <v>0</v>
      </c>
      <c r="BQ36" s="48">
        <f t="shared" si="48"/>
        <v>0</v>
      </c>
      <c r="BR36" s="48">
        <f t="shared" si="48"/>
        <v>0</v>
      </c>
      <c r="BS36" s="48">
        <f t="shared" si="48"/>
        <v>0</v>
      </c>
      <c r="BT36" s="48">
        <f t="shared" si="48"/>
        <v>0</v>
      </c>
      <c r="BU36" s="48">
        <f t="shared" si="48"/>
        <v>0</v>
      </c>
      <c r="BV36" s="48">
        <f t="shared" si="48"/>
        <v>0</v>
      </c>
      <c r="BW36" s="48">
        <f t="shared" si="48"/>
        <v>0</v>
      </c>
      <c r="BX36" s="48">
        <f t="shared" si="48"/>
        <v>0</v>
      </c>
      <c r="BY36" s="48">
        <f t="shared" si="48"/>
        <v>0</v>
      </c>
      <c r="BZ36" s="48">
        <f t="shared" si="48"/>
        <v>0</v>
      </c>
      <c r="CA36" s="48">
        <f t="shared" si="48"/>
        <v>0</v>
      </c>
      <c r="CB36" s="48">
        <f t="shared" si="48"/>
        <v>0</v>
      </c>
      <c r="CC36" s="48">
        <f t="shared" si="48"/>
        <v>0</v>
      </c>
      <c r="CD36" s="48">
        <f t="shared" si="48"/>
        <v>0</v>
      </c>
      <c r="CE36" s="48">
        <f t="shared" si="48"/>
        <v>0</v>
      </c>
      <c r="CF36" s="48">
        <f t="shared" si="48"/>
        <v>0</v>
      </c>
      <c r="CG36" s="48">
        <f t="shared" si="48"/>
        <v>0</v>
      </c>
      <c r="CH36" s="48">
        <f t="shared" si="48"/>
        <v>0</v>
      </c>
      <c r="CI36" s="48">
        <f t="shared" si="48"/>
        <v>0</v>
      </c>
      <c r="CJ36" s="48">
        <f t="shared" si="48"/>
        <v>0</v>
      </c>
      <c r="CK36" s="48">
        <f t="shared" si="48"/>
        <v>0</v>
      </c>
      <c r="CL36" s="48">
        <f t="shared" si="48"/>
        <v>0</v>
      </c>
      <c r="CM36" s="48">
        <f t="shared" si="48"/>
        <v>0</v>
      </c>
      <c r="CN36" s="48">
        <f t="shared" si="48"/>
        <v>0</v>
      </c>
      <c r="CO36" s="48">
        <f t="shared" si="48"/>
        <v>0</v>
      </c>
      <c r="CP36" s="48">
        <f t="shared" si="48"/>
        <v>0</v>
      </c>
      <c r="CQ36" s="48">
        <f t="shared" si="48"/>
        <v>0</v>
      </c>
      <c r="CR36" s="48">
        <f t="shared" si="48"/>
        <v>0</v>
      </c>
      <c r="CS36" s="48">
        <f t="shared" si="48"/>
        <v>0</v>
      </c>
      <c r="CT36" s="48">
        <f t="shared" si="48"/>
        <v>0</v>
      </c>
      <c r="CU36" s="48">
        <f t="shared" si="48"/>
        <v>0</v>
      </c>
      <c r="CV36" s="48">
        <f t="shared" si="48"/>
        <v>0</v>
      </c>
      <c r="CW36" s="48">
        <f t="shared" si="48"/>
        <v>0</v>
      </c>
      <c r="CX36" s="48">
        <f t="shared" si="48"/>
        <v>0</v>
      </c>
      <c r="CY36" s="48">
        <f t="shared" si="48"/>
        <v>0</v>
      </c>
      <c r="CZ36" s="48">
        <f t="shared" si="48"/>
        <v>0</v>
      </c>
      <c r="DA36" s="48">
        <f t="shared" si="48"/>
        <v>0</v>
      </c>
      <c r="DB36" s="48">
        <f t="shared" si="48"/>
        <v>0</v>
      </c>
      <c r="DC36" s="48">
        <f t="shared" si="48"/>
        <v>0</v>
      </c>
      <c r="DD36" s="48">
        <f t="shared" si="48"/>
        <v>0</v>
      </c>
      <c r="DE36" s="48">
        <f t="shared" si="48"/>
        <v>0</v>
      </c>
      <c r="DF36" s="48">
        <f t="shared" si="48"/>
        <v>0</v>
      </c>
      <c r="DG36" s="48">
        <f t="shared" si="48"/>
        <v>0</v>
      </c>
      <c r="DH36" s="48">
        <f t="shared" si="48"/>
        <v>0</v>
      </c>
      <c r="DI36" s="48">
        <f t="shared" si="48"/>
        <v>0</v>
      </c>
      <c r="DJ36" s="48">
        <f t="shared" si="48"/>
        <v>0</v>
      </c>
      <c r="DK36" s="48">
        <f t="shared" si="48"/>
        <v>0</v>
      </c>
      <c r="DL36" s="48">
        <f t="shared" si="48"/>
        <v>0</v>
      </c>
      <c r="DM36" s="48">
        <f t="shared" si="48"/>
        <v>0</v>
      </c>
      <c r="DN36" s="48">
        <f t="shared" si="48"/>
        <v>0</v>
      </c>
      <c r="DO36" s="48">
        <f t="shared" si="48"/>
        <v>0</v>
      </c>
      <c r="DP36" s="48">
        <f t="shared" si="48"/>
        <v>0</v>
      </c>
      <c r="DQ36" s="48">
        <f t="shared" si="48"/>
        <v>0</v>
      </c>
      <c r="DR36" s="48">
        <f t="shared" si="48"/>
        <v>0</v>
      </c>
      <c r="DS36" s="48">
        <f t="shared" si="48"/>
        <v>0</v>
      </c>
      <c r="DT36" s="48">
        <f t="shared" si="48"/>
        <v>0</v>
      </c>
      <c r="DU36" s="48">
        <f t="shared" si="48"/>
        <v>0</v>
      </c>
      <c r="DV36" s="48">
        <f t="shared" si="48"/>
        <v>0</v>
      </c>
      <c r="DW36" s="48">
        <f t="shared" si="48"/>
        <v>0</v>
      </c>
      <c r="DX36" s="48">
        <f t="shared" si="48"/>
        <v>0</v>
      </c>
      <c r="DY36" s="48">
        <f aca="true" t="shared" si="49" ref="DY36:FO36">SUM(DY33:DY35)</f>
        <v>0</v>
      </c>
      <c r="DZ36" s="48">
        <f t="shared" si="49"/>
        <v>0</v>
      </c>
      <c r="EA36" s="48">
        <f t="shared" si="49"/>
        <v>0</v>
      </c>
      <c r="EB36" s="48">
        <f t="shared" si="49"/>
        <v>0</v>
      </c>
      <c r="EC36" s="48">
        <f t="shared" si="49"/>
        <v>0</v>
      </c>
      <c r="ED36" s="48">
        <f t="shared" si="49"/>
        <v>0</v>
      </c>
      <c r="EE36" s="48">
        <f t="shared" si="49"/>
        <v>0</v>
      </c>
      <c r="EF36" s="48">
        <f t="shared" si="49"/>
        <v>0</v>
      </c>
      <c r="EG36" s="48">
        <f t="shared" si="49"/>
        <v>0</v>
      </c>
      <c r="EH36" s="48">
        <f t="shared" si="49"/>
        <v>0</v>
      </c>
      <c r="EI36" s="48">
        <f t="shared" si="49"/>
        <v>0</v>
      </c>
      <c r="EJ36" s="48">
        <f t="shared" si="49"/>
        <v>0</v>
      </c>
      <c r="EK36" s="48">
        <f t="shared" si="49"/>
        <v>0</v>
      </c>
      <c r="EL36" s="48">
        <f t="shared" si="49"/>
        <v>0</v>
      </c>
      <c r="EM36" s="48">
        <f t="shared" si="49"/>
        <v>0</v>
      </c>
      <c r="EN36" s="48">
        <f t="shared" si="49"/>
        <v>0</v>
      </c>
      <c r="EO36" s="48">
        <f t="shared" si="49"/>
        <v>0</v>
      </c>
      <c r="EP36" s="48">
        <f t="shared" si="49"/>
        <v>0</v>
      </c>
      <c r="EQ36" s="48">
        <f t="shared" si="49"/>
        <v>0</v>
      </c>
      <c r="ER36" s="48">
        <f t="shared" si="49"/>
        <v>0</v>
      </c>
      <c r="ES36" s="48">
        <f t="shared" si="49"/>
        <v>0</v>
      </c>
      <c r="ET36" s="48">
        <f t="shared" si="49"/>
        <v>0</v>
      </c>
      <c r="EU36" s="48">
        <f t="shared" si="49"/>
        <v>0</v>
      </c>
      <c r="EV36" s="48">
        <f t="shared" si="49"/>
        <v>0</v>
      </c>
      <c r="EW36" s="48">
        <f t="shared" si="49"/>
        <v>0</v>
      </c>
      <c r="EX36" s="48">
        <f t="shared" si="49"/>
        <v>0</v>
      </c>
      <c r="EY36" s="48">
        <f t="shared" si="49"/>
        <v>0</v>
      </c>
      <c r="EZ36" s="48">
        <f t="shared" si="49"/>
        <v>0</v>
      </c>
      <c r="FA36" s="48">
        <f t="shared" si="49"/>
        <v>0</v>
      </c>
      <c r="FB36" s="48">
        <f t="shared" si="49"/>
        <v>0</v>
      </c>
      <c r="FC36" s="48">
        <f t="shared" si="49"/>
        <v>0</v>
      </c>
      <c r="FD36" s="48">
        <f t="shared" si="49"/>
        <v>0</v>
      </c>
      <c r="FE36" s="48">
        <f t="shared" si="49"/>
        <v>0</v>
      </c>
      <c r="FF36" s="48">
        <f t="shared" si="49"/>
        <v>0</v>
      </c>
      <c r="FG36" s="48">
        <f t="shared" si="49"/>
        <v>0</v>
      </c>
      <c r="FH36" s="48">
        <f t="shared" si="49"/>
        <v>0</v>
      </c>
      <c r="FI36" s="48">
        <f t="shared" si="49"/>
        <v>0</v>
      </c>
      <c r="FJ36" s="48">
        <f t="shared" si="49"/>
        <v>0</v>
      </c>
      <c r="FK36" s="48">
        <f t="shared" si="49"/>
        <v>0</v>
      </c>
      <c r="FL36" s="48">
        <f t="shared" si="49"/>
        <v>0</v>
      </c>
      <c r="FM36" s="63">
        <f t="shared" si="49"/>
        <v>0</v>
      </c>
      <c r="FN36" s="48">
        <f t="shared" si="49"/>
        <v>0</v>
      </c>
      <c r="FO36" s="49">
        <f t="shared" si="49"/>
        <v>0</v>
      </c>
    </row>
    <row r="37" spans="1:171" s="34" customFormat="1" ht="22.5" customHeight="1" thickBot="1">
      <c r="A37" s="31"/>
      <c r="B37" s="30" t="s">
        <v>48</v>
      </c>
      <c r="C37" s="32"/>
      <c r="D37" s="32"/>
      <c r="E37" s="32"/>
      <c r="F37" s="32"/>
      <c r="G37" s="32"/>
      <c r="H37" s="32">
        <f aca="true" t="shared" si="50" ref="H37:P37">H10+H16+H30+H33</f>
        <v>24128168</v>
      </c>
      <c r="I37" s="32">
        <f t="shared" si="50"/>
        <v>0</v>
      </c>
      <c r="J37" s="32">
        <f t="shared" si="50"/>
        <v>0</v>
      </c>
      <c r="K37" s="32">
        <f t="shared" si="50"/>
        <v>0</v>
      </c>
      <c r="L37" s="32">
        <f t="shared" si="50"/>
        <v>0</v>
      </c>
      <c r="M37" s="32">
        <f t="shared" si="50"/>
        <v>0</v>
      </c>
      <c r="N37" s="32">
        <f t="shared" si="50"/>
        <v>0</v>
      </c>
      <c r="O37" s="32">
        <f t="shared" si="50"/>
        <v>0</v>
      </c>
      <c r="P37" s="32">
        <f t="shared" si="50"/>
        <v>0</v>
      </c>
      <c r="Q37" s="32">
        <f>Q10+Q16+Q30+Q33</f>
        <v>4647469.660000001</v>
      </c>
      <c r="R37" s="32">
        <f>R10+R16+R30+R33</f>
        <v>0</v>
      </c>
      <c r="S37" s="32">
        <f>S10+S16+S30+S33</f>
        <v>0</v>
      </c>
      <c r="T37" s="32">
        <f>T10+T16+T30+T33</f>
        <v>0</v>
      </c>
      <c r="U37" s="32">
        <f aca="true" t="shared" si="51" ref="U37:BG37">U10+U16+U30+U33</f>
        <v>0</v>
      </c>
      <c r="V37" s="32">
        <f t="shared" si="51"/>
        <v>0</v>
      </c>
      <c r="W37" s="32">
        <f t="shared" si="51"/>
        <v>0</v>
      </c>
      <c r="X37" s="32">
        <f t="shared" si="51"/>
        <v>0</v>
      </c>
      <c r="Y37" s="32">
        <f t="shared" si="51"/>
        <v>64115</v>
      </c>
      <c r="Z37" s="32">
        <f t="shared" si="51"/>
        <v>0</v>
      </c>
      <c r="AA37" s="32">
        <f t="shared" si="51"/>
        <v>0</v>
      </c>
      <c r="AB37" s="32">
        <f t="shared" si="51"/>
        <v>0</v>
      </c>
      <c r="AC37" s="32">
        <f t="shared" si="51"/>
        <v>62047</v>
      </c>
      <c r="AD37" s="32">
        <f t="shared" si="51"/>
        <v>0</v>
      </c>
      <c r="AE37" s="32">
        <f t="shared" si="51"/>
        <v>0</v>
      </c>
      <c r="AF37" s="32">
        <f t="shared" si="51"/>
        <v>0</v>
      </c>
      <c r="AG37" s="32">
        <f t="shared" si="51"/>
        <v>64115.38</v>
      </c>
      <c r="AH37" s="32">
        <f t="shared" si="51"/>
        <v>0</v>
      </c>
      <c r="AI37" s="32">
        <f t="shared" si="51"/>
        <v>0</v>
      </c>
      <c r="AJ37" s="32">
        <f t="shared" si="51"/>
        <v>0</v>
      </c>
      <c r="AK37" s="32">
        <f t="shared" si="51"/>
        <v>62047</v>
      </c>
      <c r="AL37" s="32">
        <f t="shared" si="51"/>
        <v>0</v>
      </c>
      <c r="AM37" s="32">
        <f t="shared" si="51"/>
        <v>0</v>
      </c>
      <c r="AN37" s="32">
        <f t="shared" si="51"/>
        <v>2500000</v>
      </c>
      <c r="AO37" s="32">
        <f t="shared" si="51"/>
        <v>64115</v>
      </c>
      <c r="AP37" s="32">
        <f t="shared" si="51"/>
        <v>0</v>
      </c>
      <c r="AQ37" s="32">
        <f t="shared" si="51"/>
        <v>0</v>
      </c>
      <c r="AR37" s="32">
        <f t="shared" si="51"/>
        <v>0</v>
      </c>
      <c r="AS37" s="32">
        <f t="shared" si="51"/>
        <v>64115</v>
      </c>
      <c r="AT37" s="32">
        <f t="shared" si="51"/>
        <v>0</v>
      </c>
      <c r="AU37" s="32">
        <f t="shared" si="51"/>
        <v>0</v>
      </c>
      <c r="AV37" s="32">
        <f t="shared" si="51"/>
        <v>0</v>
      </c>
      <c r="AW37" s="32">
        <f t="shared" si="51"/>
        <v>70283.44</v>
      </c>
      <c r="AX37" s="32">
        <f t="shared" si="51"/>
        <v>0</v>
      </c>
      <c r="AY37" s="32">
        <f t="shared" si="51"/>
        <v>0</v>
      </c>
      <c r="AZ37" s="32">
        <f t="shared" si="51"/>
        <v>0</v>
      </c>
      <c r="BA37" s="32">
        <f t="shared" si="51"/>
        <v>133064.62999999998</v>
      </c>
      <c r="BB37" s="32">
        <f t="shared" si="51"/>
        <v>0</v>
      </c>
      <c r="BC37" s="32">
        <f t="shared" si="51"/>
        <v>0</v>
      </c>
      <c r="BD37" s="32">
        <f t="shared" si="51"/>
        <v>0</v>
      </c>
      <c r="BE37" s="32">
        <f t="shared" si="51"/>
        <v>0</v>
      </c>
      <c r="BF37" s="32">
        <f t="shared" si="51"/>
        <v>0</v>
      </c>
      <c r="BG37" s="32">
        <f t="shared" si="51"/>
        <v>0</v>
      </c>
      <c r="BH37" s="32">
        <f aca="true" t="shared" si="52" ref="BH37:CM37">BH10+BH16+BH30+BH33</f>
        <v>2500000</v>
      </c>
      <c r="BI37" s="32">
        <f t="shared" si="52"/>
        <v>5231372.110000001</v>
      </c>
      <c r="BJ37" s="32">
        <f t="shared" si="52"/>
        <v>0</v>
      </c>
      <c r="BK37" s="32">
        <f t="shared" si="52"/>
        <v>0</v>
      </c>
      <c r="BL37" s="32">
        <f t="shared" si="52"/>
        <v>700000</v>
      </c>
      <c r="BM37" s="32">
        <f t="shared" si="52"/>
        <v>0</v>
      </c>
      <c r="BN37" s="32">
        <f t="shared" si="52"/>
        <v>0</v>
      </c>
      <c r="BO37" s="32">
        <f t="shared" si="52"/>
        <v>0</v>
      </c>
      <c r="BP37" s="32">
        <f t="shared" si="52"/>
        <v>730000</v>
      </c>
      <c r="BQ37" s="32">
        <f t="shared" si="52"/>
        <v>0</v>
      </c>
      <c r="BR37" s="32">
        <f t="shared" si="52"/>
        <v>0</v>
      </c>
      <c r="BS37" s="32">
        <f t="shared" si="52"/>
        <v>0</v>
      </c>
      <c r="BT37" s="32">
        <f t="shared" si="52"/>
        <v>1460000</v>
      </c>
      <c r="BU37" s="32">
        <f t="shared" si="52"/>
        <v>0</v>
      </c>
      <c r="BV37" s="32">
        <f t="shared" si="52"/>
        <v>0</v>
      </c>
      <c r="BW37" s="32">
        <f t="shared" si="52"/>
        <v>0</v>
      </c>
      <c r="BX37" s="32">
        <f t="shared" si="52"/>
        <v>700000</v>
      </c>
      <c r="BY37" s="32">
        <f t="shared" si="52"/>
        <v>0</v>
      </c>
      <c r="BZ37" s="32">
        <f t="shared" si="52"/>
        <v>0</v>
      </c>
      <c r="CA37" s="32">
        <f t="shared" si="52"/>
        <v>0</v>
      </c>
      <c r="CB37" s="32">
        <f t="shared" si="52"/>
        <v>360000</v>
      </c>
      <c r="CC37" s="32">
        <f t="shared" si="52"/>
        <v>0</v>
      </c>
      <c r="CD37" s="32">
        <f t="shared" si="52"/>
        <v>0</v>
      </c>
      <c r="CE37" s="32">
        <f t="shared" si="52"/>
        <v>0</v>
      </c>
      <c r="CF37" s="32">
        <f t="shared" si="52"/>
        <v>0</v>
      </c>
      <c r="CG37" s="32">
        <f t="shared" si="52"/>
        <v>0</v>
      </c>
      <c r="CH37" s="32">
        <f t="shared" si="52"/>
        <v>0</v>
      </c>
      <c r="CI37" s="32">
        <f t="shared" si="52"/>
        <v>0</v>
      </c>
      <c r="CJ37" s="32">
        <f t="shared" si="52"/>
        <v>0</v>
      </c>
      <c r="CK37" s="32">
        <f t="shared" si="52"/>
        <v>0</v>
      </c>
      <c r="CL37" s="32">
        <f t="shared" si="52"/>
        <v>0</v>
      </c>
      <c r="CM37" s="32">
        <f t="shared" si="52"/>
        <v>0</v>
      </c>
      <c r="CN37" s="32">
        <f aca="true" t="shared" si="53" ref="CN37:DS37">CN10+CN16+CN30+CN33</f>
        <v>0</v>
      </c>
      <c r="CO37" s="32">
        <f t="shared" si="53"/>
        <v>0</v>
      </c>
      <c r="CP37" s="32">
        <f t="shared" si="53"/>
        <v>0</v>
      </c>
      <c r="CQ37" s="32">
        <f t="shared" si="53"/>
        <v>0</v>
      </c>
      <c r="CR37" s="32">
        <f t="shared" si="53"/>
        <v>0</v>
      </c>
      <c r="CS37" s="32">
        <f t="shared" si="53"/>
        <v>0</v>
      </c>
      <c r="CT37" s="32">
        <f t="shared" si="53"/>
        <v>0</v>
      </c>
      <c r="CU37" s="32">
        <f t="shared" si="53"/>
        <v>0</v>
      </c>
      <c r="CV37" s="32">
        <f t="shared" si="53"/>
        <v>0</v>
      </c>
      <c r="CW37" s="32">
        <f t="shared" si="53"/>
        <v>0</v>
      </c>
      <c r="CX37" s="32">
        <f t="shared" si="53"/>
        <v>0</v>
      </c>
      <c r="CY37" s="32">
        <f t="shared" si="53"/>
        <v>0</v>
      </c>
      <c r="CZ37" s="32">
        <f t="shared" si="53"/>
        <v>0</v>
      </c>
      <c r="DA37" s="32">
        <f t="shared" si="53"/>
        <v>0</v>
      </c>
      <c r="DB37" s="32">
        <f t="shared" si="53"/>
        <v>0</v>
      </c>
      <c r="DC37" s="32">
        <f t="shared" si="53"/>
        <v>0</v>
      </c>
      <c r="DD37" s="32">
        <f t="shared" si="53"/>
        <v>0</v>
      </c>
      <c r="DE37" s="32">
        <f t="shared" si="53"/>
        <v>0</v>
      </c>
      <c r="DF37" s="32">
        <f t="shared" si="53"/>
        <v>0</v>
      </c>
      <c r="DG37" s="32">
        <f t="shared" si="53"/>
        <v>0</v>
      </c>
      <c r="DH37" s="32">
        <f t="shared" si="53"/>
        <v>3950000</v>
      </c>
      <c r="DI37" s="32">
        <f t="shared" si="53"/>
        <v>0</v>
      </c>
      <c r="DJ37" s="32">
        <f t="shared" si="53"/>
        <v>0</v>
      </c>
      <c r="DK37" s="32">
        <f t="shared" si="53"/>
        <v>0</v>
      </c>
      <c r="DL37" s="32">
        <f t="shared" si="53"/>
        <v>0</v>
      </c>
      <c r="DM37" s="32">
        <f t="shared" si="53"/>
        <v>0</v>
      </c>
      <c r="DN37" s="32">
        <f t="shared" si="53"/>
        <v>0</v>
      </c>
      <c r="DO37" s="32">
        <f t="shared" si="53"/>
        <v>0</v>
      </c>
      <c r="DP37" s="32">
        <f t="shared" si="53"/>
        <v>0</v>
      </c>
      <c r="DQ37" s="32">
        <f t="shared" si="53"/>
        <v>0</v>
      </c>
      <c r="DR37" s="32">
        <f t="shared" si="53"/>
        <v>0</v>
      </c>
      <c r="DS37" s="32">
        <f t="shared" si="53"/>
        <v>0</v>
      </c>
      <c r="DT37" s="32">
        <f aca="true" t="shared" si="54" ref="DT37:EY37">DT10+DT16+DT30+DT33</f>
        <v>0</v>
      </c>
      <c r="DU37" s="32">
        <f t="shared" si="54"/>
        <v>0</v>
      </c>
      <c r="DV37" s="32">
        <f t="shared" si="54"/>
        <v>0</v>
      </c>
      <c r="DW37" s="32">
        <f t="shared" si="54"/>
        <v>0</v>
      </c>
      <c r="DX37" s="32">
        <f t="shared" si="54"/>
        <v>0</v>
      </c>
      <c r="DY37" s="32">
        <f t="shared" si="54"/>
        <v>0</v>
      </c>
      <c r="DZ37" s="32">
        <f t="shared" si="54"/>
        <v>0</v>
      </c>
      <c r="EA37" s="32">
        <f t="shared" si="54"/>
        <v>0</v>
      </c>
      <c r="EB37" s="32">
        <f t="shared" si="54"/>
        <v>0</v>
      </c>
      <c r="EC37" s="32">
        <f t="shared" si="54"/>
        <v>0</v>
      </c>
      <c r="ED37" s="32">
        <f t="shared" si="54"/>
        <v>0</v>
      </c>
      <c r="EE37" s="32">
        <f t="shared" si="54"/>
        <v>0</v>
      </c>
      <c r="EF37" s="32">
        <f t="shared" si="54"/>
        <v>0</v>
      </c>
      <c r="EG37" s="32">
        <f t="shared" si="54"/>
        <v>0</v>
      </c>
      <c r="EH37" s="32">
        <f t="shared" si="54"/>
        <v>0</v>
      </c>
      <c r="EI37" s="32">
        <f t="shared" si="54"/>
        <v>0</v>
      </c>
      <c r="EJ37" s="32">
        <f t="shared" si="54"/>
        <v>0</v>
      </c>
      <c r="EK37" s="32">
        <f t="shared" si="54"/>
        <v>0</v>
      </c>
      <c r="EL37" s="32">
        <f t="shared" si="54"/>
        <v>0</v>
      </c>
      <c r="EM37" s="32">
        <f t="shared" si="54"/>
        <v>0</v>
      </c>
      <c r="EN37" s="32">
        <f t="shared" si="54"/>
        <v>0</v>
      </c>
      <c r="EO37" s="32">
        <f t="shared" si="54"/>
        <v>0</v>
      </c>
      <c r="EP37" s="32">
        <f t="shared" si="54"/>
        <v>0</v>
      </c>
      <c r="EQ37" s="32">
        <f t="shared" si="54"/>
        <v>0</v>
      </c>
      <c r="ER37" s="32">
        <f t="shared" si="54"/>
        <v>0</v>
      </c>
      <c r="ES37" s="32">
        <f t="shared" si="54"/>
        <v>0</v>
      </c>
      <c r="ET37" s="32">
        <f t="shared" si="54"/>
        <v>0</v>
      </c>
      <c r="EU37" s="32">
        <f t="shared" si="54"/>
        <v>0</v>
      </c>
      <c r="EV37" s="32">
        <f t="shared" si="54"/>
        <v>0</v>
      </c>
      <c r="EW37" s="32">
        <f t="shared" si="54"/>
        <v>0</v>
      </c>
      <c r="EX37" s="32">
        <f t="shared" si="54"/>
        <v>0</v>
      </c>
      <c r="EY37" s="32">
        <f t="shared" si="54"/>
        <v>0</v>
      </c>
      <c r="EZ37" s="32">
        <f aca="true" t="shared" si="55" ref="EZ37:FO37">EZ10+EZ16+EZ30+EZ33</f>
        <v>0</v>
      </c>
      <c r="FA37" s="32">
        <f t="shared" si="55"/>
        <v>0</v>
      </c>
      <c r="FB37" s="32">
        <f t="shared" si="55"/>
        <v>0</v>
      </c>
      <c r="FC37" s="32">
        <f t="shared" si="55"/>
        <v>0</v>
      </c>
      <c r="FD37" s="32">
        <f t="shared" si="55"/>
        <v>14160000</v>
      </c>
      <c r="FE37" s="32">
        <f t="shared" si="55"/>
        <v>0</v>
      </c>
      <c r="FF37" s="32">
        <f t="shared" si="55"/>
        <v>0</v>
      </c>
      <c r="FG37" s="32">
        <f t="shared" si="55"/>
        <v>0</v>
      </c>
      <c r="FH37" s="32">
        <f t="shared" si="55"/>
        <v>14160000</v>
      </c>
      <c r="FI37" s="32">
        <f t="shared" si="55"/>
        <v>0</v>
      </c>
      <c r="FJ37" s="32">
        <f t="shared" si="55"/>
        <v>0</v>
      </c>
      <c r="FK37" s="32">
        <f t="shared" si="55"/>
        <v>0</v>
      </c>
      <c r="FL37" s="32">
        <f t="shared" si="55"/>
        <v>8518168</v>
      </c>
      <c r="FM37" s="32">
        <f t="shared" si="55"/>
        <v>5231372.110000001</v>
      </c>
      <c r="FN37" s="32">
        <f t="shared" si="55"/>
        <v>0</v>
      </c>
      <c r="FO37" s="33">
        <f t="shared" si="55"/>
        <v>0</v>
      </c>
    </row>
    <row r="39" ht="12.75">
      <c r="FM39" s="61"/>
    </row>
    <row r="40" ht="12.75" outlineLevel="1"/>
    <row r="41" spans="3:165" ht="12.75" outlineLevel="1">
      <c r="C41" s="1" t="s">
        <v>15</v>
      </c>
      <c r="F41" s="14"/>
      <c r="G41" s="14"/>
      <c r="J41" s="1" t="s">
        <v>87</v>
      </c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</row>
    <row r="42" spans="6:165" ht="12.75" outlineLevel="1">
      <c r="F42" s="15" t="s">
        <v>18</v>
      </c>
      <c r="G42" s="15"/>
      <c r="I42" s="16"/>
      <c r="J42" s="43" t="s">
        <v>19</v>
      </c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</row>
    <row r="43" spans="2:165" ht="12.75" outlineLevel="1">
      <c r="B43" s="1" t="s">
        <v>20</v>
      </c>
      <c r="F43" s="17"/>
      <c r="G43" s="17"/>
      <c r="I43" s="16"/>
      <c r="J43" s="16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</row>
    <row r="44" spans="3:165" ht="12.75" outlineLevel="1">
      <c r="C44" s="1" t="s">
        <v>16</v>
      </c>
      <c r="F44" s="14"/>
      <c r="G44" s="14"/>
      <c r="J44" s="1" t="s">
        <v>88</v>
      </c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</row>
    <row r="45" spans="6:10" ht="12.75" outlineLevel="1">
      <c r="F45" s="15" t="s">
        <v>18</v>
      </c>
      <c r="G45" s="15"/>
      <c r="I45" s="16"/>
      <c r="J45" s="43" t="s">
        <v>19</v>
      </c>
    </row>
    <row r="46" spans="6:9" ht="12.75" outlineLevel="1">
      <c r="F46" s="17"/>
      <c r="G46" s="17"/>
      <c r="H46" s="16"/>
      <c r="I46" s="16"/>
    </row>
    <row r="47" spans="3:4" ht="12.75" outlineLevel="1">
      <c r="C47" s="1" t="s">
        <v>17</v>
      </c>
      <c r="D47" s="1" t="s">
        <v>89</v>
      </c>
    </row>
    <row r="48" ht="12.75" outlineLevel="1">
      <c r="C48" s="1" t="s">
        <v>21</v>
      </c>
    </row>
  </sheetData>
  <sheetProtection/>
  <mergeCells count="176">
    <mergeCell ref="BD2:BG2"/>
    <mergeCell ref="BD3:BD4"/>
    <mergeCell ref="BE3:BE4"/>
    <mergeCell ref="BF3:BG3"/>
    <mergeCell ref="AZ2:BC2"/>
    <mergeCell ref="AZ3:AZ4"/>
    <mergeCell ref="BA3:BA4"/>
    <mergeCell ref="BB3:BC3"/>
    <mergeCell ref="AV2:AY2"/>
    <mergeCell ref="AV3:AV4"/>
    <mergeCell ref="AW3:AW4"/>
    <mergeCell ref="AX3:AY3"/>
    <mergeCell ref="AR2:AU2"/>
    <mergeCell ref="AR3:AR4"/>
    <mergeCell ref="AS3:AS4"/>
    <mergeCell ref="AT3:AU3"/>
    <mergeCell ref="AN2:AQ2"/>
    <mergeCell ref="AN3:AN4"/>
    <mergeCell ref="AO3:AO4"/>
    <mergeCell ref="AP3:AQ3"/>
    <mergeCell ref="AJ2:AM2"/>
    <mergeCell ref="AJ3:AJ4"/>
    <mergeCell ref="AK3:AK4"/>
    <mergeCell ref="AL3:AM3"/>
    <mergeCell ref="M3:M4"/>
    <mergeCell ref="AF2:AI2"/>
    <mergeCell ref="AF3:AF4"/>
    <mergeCell ref="AG3:AG4"/>
    <mergeCell ref="AH3:AI3"/>
    <mergeCell ref="AB2:AE2"/>
    <mergeCell ref="AB3:AB4"/>
    <mergeCell ref="AC3:AC4"/>
    <mergeCell ref="AD3:AE3"/>
    <mergeCell ref="FI3:FI4"/>
    <mergeCell ref="FJ3:FK3"/>
    <mergeCell ref="B12:FO12"/>
    <mergeCell ref="B18:FO18"/>
    <mergeCell ref="B32:FO32"/>
    <mergeCell ref="Y3:Y4"/>
    <mergeCell ref="Z3:AA3"/>
    <mergeCell ref="FM3:FM4"/>
    <mergeCell ref="FN3:FO3"/>
    <mergeCell ref="B6:FO6"/>
    <mergeCell ref="EW3:EW4"/>
    <mergeCell ref="EX3:EY3"/>
    <mergeCell ref="ET3:EU3"/>
    <mergeCell ref="EV3:EV4"/>
    <mergeCell ref="FL3:FL4"/>
    <mergeCell ref="FB3:FC3"/>
    <mergeCell ref="FD3:FD4"/>
    <mergeCell ref="FE3:FE4"/>
    <mergeCell ref="FF3:FG3"/>
    <mergeCell ref="FH3:FH4"/>
    <mergeCell ref="EL3:EM3"/>
    <mergeCell ref="EN3:EN4"/>
    <mergeCell ref="EO3:EO4"/>
    <mergeCell ref="EP3:EQ3"/>
    <mergeCell ref="ER3:ER4"/>
    <mergeCell ref="ES3:ES4"/>
    <mergeCell ref="EZ3:EZ4"/>
    <mergeCell ref="FA3:FA4"/>
    <mergeCell ref="EB3:EB4"/>
    <mergeCell ref="EC3:EC4"/>
    <mergeCell ref="ED3:EE3"/>
    <mergeCell ref="EF3:EF4"/>
    <mergeCell ref="EG3:EG4"/>
    <mergeCell ref="EH3:EI3"/>
    <mergeCell ref="EJ3:EJ4"/>
    <mergeCell ref="EK3:EK4"/>
    <mergeCell ref="DV3:DW3"/>
    <mergeCell ref="DX3:DX4"/>
    <mergeCell ref="DY3:DY4"/>
    <mergeCell ref="DZ3:EA3"/>
    <mergeCell ref="DQ3:DQ4"/>
    <mergeCell ref="DR3:DS3"/>
    <mergeCell ref="DT3:DT4"/>
    <mergeCell ref="DU3:DU4"/>
    <mergeCell ref="DL3:DL4"/>
    <mergeCell ref="DM3:DM4"/>
    <mergeCell ref="DN3:DO3"/>
    <mergeCell ref="DP3:DP4"/>
    <mergeCell ref="DF3:DG3"/>
    <mergeCell ref="DH3:DH4"/>
    <mergeCell ref="DI3:DI4"/>
    <mergeCell ref="DJ3:DK3"/>
    <mergeCell ref="DA3:DA4"/>
    <mergeCell ref="DB3:DC3"/>
    <mergeCell ref="DD3:DD4"/>
    <mergeCell ref="DE3:DE4"/>
    <mergeCell ref="CV3:CV4"/>
    <mergeCell ref="CW3:CW4"/>
    <mergeCell ref="CX3:CY3"/>
    <mergeCell ref="CZ3:CZ4"/>
    <mergeCell ref="CH3:CI3"/>
    <mergeCell ref="CJ3:CJ4"/>
    <mergeCell ref="CS3:CS4"/>
    <mergeCell ref="CT3:CU3"/>
    <mergeCell ref="CK3:CK4"/>
    <mergeCell ref="CL3:CM3"/>
    <mergeCell ref="CN3:CN4"/>
    <mergeCell ref="CO3:CO4"/>
    <mergeCell ref="DT2:DW2"/>
    <mergeCell ref="DX2:EA2"/>
    <mergeCell ref="EB2:EE2"/>
    <mergeCell ref="EF2:EI2"/>
    <mergeCell ref="CC3:CC4"/>
    <mergeCell ref="CD3:CE3"/>
    <mergeCell ref="CP3:CQ3"/>
    <mergeCell ref="CR3:CR4"/>
    <mergeCell ref="CF3:CF4"/>
    <mergeCell ref="CG3:CG4"/>
    <mergeCell ref="FH2:FK2"/>
    <mergeCell ref="FL2:FO2"/>
    <mergeCell ref="EJ2:EM2"/>
    <mergeCell ref="EN2:EQ2"/>
    <mergeCell ref="ER2:EU2"/>
    <mergeCell ref="EV2:EY2"/>
    <mergeCell ref="EZ2:FC2"/>
    <mergeCell ref="FD2:FG2"/>
    <mergeCell ref="DH2:DK2"/>
    <mergeCell ref="DL2:DO2"/>
    <mergeCell ref="DP2:DS2"/>
    <mergeCell ref="CN2:CQ2"/>
    <mergeCell ref="CR2:CU2"/>
    <mergeCell ref="CV2:CY2"/>
    <mergeCell ref="CZ2:DC2"/>
    <mergeCell ref="CF2:CI2"/>
    <mergeCell ref="CJ2:CM2"/>
    <mergeCell ref="BL2:BO2"/>
    <mergeCell ref="BP2:BS2"/>
    <mergeCell ref="BT2:BW2"/>
    <mergeCell ref="DD2:DG2"/>
    <mergeCell ref="BX2:CA2"/>
    <mergeCell ref="CB2:CE2"/>
    <mergeCell ref="BU3:BU4"/>
    <mergeCell ref="BV3:BW3"/>
    <mergeCell ref="BX3:BX4"/>
    <mergeCell ref="BY3:BY4"/>
    <mergeCell ref="BZ3:CA3"/>
    <mergeCell ref="CB3:CB4"/>
    <mergeCell ref="BL3:BL4"/>
    <mergeCell ref="BM3:BM4"/>
    <mergeCell ref="BN3:BO3"/>
    <mergeCell ref="BP3:BP4"/>
    <mergeCell ref="BQ3:BQ4"/>
    <mergeCell ref="BR3:BS3"/>
    <mergeCell ref="BT3:BT4"/>
    <mergeCell ref="T2:W2"/>
    <mergeCell ref="U3:U4"/>
    <mergeCell ref="V3:W3"/>
    <mergeCell ref="X2:AA2"/>
    <mergeCell ref="X3:X4"/>
    <mergeCell ref="T3:T4"/>
    <mergeCell ref="BH2:BK2"/>
    <mergeCell ref="BH3:BH4"/>
    <mergeCell ref="BI3:BI4"/>
    <mergeCell ref="BJ3:BK3"/>
    <mergeCell ref="H3:H4"/>
    <mergeCell ref="I3:I4"/>
    <mergeCell ref="J3:K3"/>
    <mergeCell ref="P2:S2"/>
    <mergeCell ref="N3:O3"/>
    <mergeCell ref="P3:P4"/>
    <mergeCell ref="Q3:Q4"/>
    <mergeCell ref="R3:S3"/>
    <mergeCell ref="L3:L4"/>
    <mergeCell ref="A1:FO1"/>
    <mergeCell ref="A2:A4"/>
    <mergeCell ref="B2:B4"/>
    <mergeCell ref="C2:C4"/>
    <mergeCell ref="D2:D4"/>
    <mergeCell ref="L2:O2"/>
    <mergeCell ref="E2:E4"/>
    <mergeCell ref="F2:F4"/>
    <mergeCell ref="G2:G4"/>
    <mergeCell ref="H2:K2"/>
  </mergeCells>
  <printOptions/>
  <pageMargins left="0.32" right="0.32" top="0.37" bottom="0.28" header="0.2" footer="0.24"/>
  <pageSetup horizontalDpi="600" verticalDpi="600" orientation="landscape" paperSize="8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P45"/>
  <sheetViews>
    <sheetView view="pageBreakPreview" zoomScale="75" zoomScaleNormal="80" zoomScaleSheetLayoutView="75" zoomScalePageLayoutView="0" workbookViewId="0" topLeftCell="A1">
      <pane xSplit="4" ySplit="4" topLeftCell="AX11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E14" sqref="BE14"/>
    </sheetView>
  </sheetViews>
  <sheetFormatPr defaultColWidth="9.00390625" defaultRowHeight="12.75" outlineLevelRow="1" outlineLevelCol="3"/>
  <cols>
    <col min="1" max="1" width="3.375" style="74" customWidth="1"/>
    <col min="2" max="2" width="10.875" style="1" customWidth="1"/>
    <col min="3" max="3" width="15.25390625" style="1" customWidth="1"/>
    <col min="4" max="4" width="10.25390625" style="1" customWidth="1"/>
    <col min="5" max="5" width="12.125" style="1" customWidth="1" outlineLevel="1"/>
    <col min="6" max="6" width="10.75390625" style="1" customWidth="1" outlineLevel="1"/>
    <col min="7" max="7" width="20.00390625" style="1" customWidth="1" outlineLevel="1"/>
    <col min="8" max="8" width="12.25390625" style="1" customWidth="1"/>
    <col min="9" max="9" width="15.25390625" style="1" customWidth="1"/>
    <col min="10" max="11" width="3.625" style="1" customWidth="1"/>
    <col min="12" max="12" width="9.125" style="1" customWidth="1" outlineLevel="1"/>
    <col min="13" max="13" width="11.375" style="1" customWidth="1" outlineLevel="1"/>
    <col min="14" max="15" width="3.625" style="1" customWidth="1" outlineLevel="1"/>
    <col min="16" max="16" width="9.125" style="1" customWidth="1" outlineLevel="2"/>
    <col min="17" max="17" width="11.375" style="1" customWidth="1" outlineLevel="2"/>
    <col min="18" max="18" width="3.625" style="1" customWidth="1" outlineLevel="2"/>
    <col min="19" max="19" width="3.75390625" style="1" customWidth="1" outlineLevel="2"/>
    <col min="20" max="20" width="9.125" style="1" customWidth="1" outlineLevel="2"/>
    <col min="21" max="21" width="12.125" style="1" customWidth="1" outlineLevel="2"/>
    <col min="22" max="22" width="3.625" style="1" customWidth="1" outlineLevel="2"/>
    <col min="23" max="23" width="3.75390625" style="1" customWidth="1" outlineLevel="2"/>
    <col min="24" max="24" width="10.25390625" style="1" customWidth="1" outlineLevel="2"/>
    <col min="25" max="25" width="9.875" style="1" customWidth="1" outlineLevel="2"/>
    <col min="26" max="26" width="3.625" style="1" customWidth="1" outlineLevel="2"/>
    <col min="27" max="27" width="8.125" style="1" customWidth="1" outlineLevel="2"/>
    <col min="28" max="28" width="12.375" style="1" customWidth="1" outlineLevel="2"/>
    <col min="29" max="29" width="10.875" style="1" customWidth="1" outlineLevel="2"/>
    <col min="30" max="30" width="3.625" style="1" customWidth="1" outlineLevel="2"/>
    <col min="31" max="31" width="3.75390625" style="1" customWidth="1" outlineLevel="2"/>
    <col min="32" max="32" width="11.625" style="1" customWidth="1" outlineLevel="2"/>
    <col min="33" max="33" width="11.00390625" style="1" customWidth="1" outlineLevel="2"/>
    <col min="34" max="34" width="3.625" style="1" customWidth="1" outlineLevel="2"/>
    <col min="35" max="35" width="7.75390625" style="1" customWidth="1" outlineLevel="2"/>
    <col min="36" max="36" width="9.125" style="1" customWidth="1" outlineLevel="2"/>
    <col min="37" max="37" width="11.25390625" style="1" customWidth="1" outlineLevel="2"/>
    <col min="38" max="38" width="3.625" style="1" customWidth="1" outlineLevel="2"/>
    <col min="39" max="39" width="3.75390625" style="1" customWidth="1" outlineLevel="2"/>
    <col min="40" max="40" width="10.00390625" style="1" customWidth="1" outlineLevel="2"/>
    <col min="41" max="41" width="12.00390625" style="1" customWidth="1" outlineLevel="2"/>
    <col min="42" max="42" width="3.625" style="1" customWidth="1" outlineLevel="2"/>
    <col min="43" max="43" width="3.75390625" style="1" customWidth="1" outlineLevel="2"/>
    <col min="44" max="44" width="9.125" style="1" customWidth="1" outlineLevel="2"/>
    <col min="45" max="45" width="11.75390625" style="1" customWidth="1" outlineLevel="2"/>
    <col min="46" max="46" width="3.625" style="1" customWidth="1" outlineLevel="2"/>
    <col min="47" max="47" width="9.25390625" style="1" customWidth="1" outlineLevel="2"/>
    <col min="48" max="48" width="9.125" style="1" customWidth="1" outlineLevel="2"/>
    <col min="49" max="49" width="12.00390625" style="1" customWidth="1" outlineLevel="2"/>
    <col min="50" max="50" width="10.625" style="1" customWidth="1" outlineLevel="2"/>
    <col min="51" max="51" width="3.75390625" style="1" customWidth="1" outlineLevel="2"/>
    <col min="52" max="52" width="9.125" style="1" customWidth="1" outlineLevel="2"/>
    <col min="53" max="53" width="12.375" style="1" customWidth="1" outlineLevel="2"/>
    <col min="54" max="54" width="3.625" style="1" customWidth="1" outlineLevel="2"/>
    <col min="55" max="55" width="3.75390625" style="1" customWidth="1" outlineLevel="2"/>
    <col min="56" max="56" width="10.25390625" style="1" customWidth="1" outlineLevel="2"/>
    <col min="57" max="57" width="11.125" style="1" customWidth="1" outlineLevel="2"/>
    <col min="58" max="58" width="3.625" style="1" customWidth="1" outlineLevel="2"/>
    <col min="59" max="59" width="8.25390625" style="1" customWidth="1" outlineLevel="2"/>
    <col min="60" max="60" width="10.75390625" style="1" customWidth="1"/>
    <col min="61" max="61" width="13.625" style="1" customWidth="1"/>
    <col min="62" max="62" width="12.00390625" style="1" bestFit="1" customWidth="1"/>
    <col min="63" max="63" width="12.75390625" style="1" customWidth="1"/>
    <col min="64" max="65" width="9.125" style="1" hidden="1" customWidth="1" outlineLevel="1"/>
    <col min="66" max="66" width="3.375" style="1" hidden="1" customWidth="1" outlineLevel="1"/>
    <col min="67" max="67" width="3.125" style="1" hidden="1" customWidth="1" outlineLevel="1"/>
    <col min="68" max="69" width="9.125" style="1" hidden="1" customWidth="1" outlineLevel="2"/>
    <col min="70" max="70" width="5.25390625" style="1" hidden="1" customWidth="1" outlineLevel="2"/>
    <col min="71" max="71" width="3.875" style="1" hidden="1" customWidth="1" outlineLevel="2"/>
    <col min="72" max="72" width="11.375" style="1" hidden="1" customWidth="1" outlineLevel="2"/>
    <col min="73" max="73" width="9.125" style="1" hidden="1" customWidth="1" outlineLevel="2"/>
    <col min="74" max="74" width="5.25390625" style="1" hidden="1" customWidth="1" outlineLevel="2"/>
    <col min="75" max="75" width="3.875" style="1" hidden="1" customWidth="1" outlineLevel="2"/>
    <col min="76" max="77" width="9.125" style="1" hidden="1" customWidth="1" outlineLevel="2"/>
    <col min="78" max="78" width="8.625" style="1" hidden="1" customWidth="1" outlineLevel="2"/>
    <col min="79" max="79" width="6.75390625" style="1" hidden="1" customWidth="1" outlineLevel="2"/>
    <col min="80" max="81" width="9.125" style="1" hidden="1" customWidth="1" outlineLevel="2"/>
    <col min="82" max="82" width="5.25390625" style="1" hidden="1" customWidth="1" outlineLevel="2"/>
    <col min="83" max="83" width="3.875" style="1" hidden="1" customWidth="1" outlineLevel="2"/>
    <col min="84" max="84" width="9.125" style="1" hidden="1" customWidth="1" outlineLevel="2"/>
    <col min="85" max="85" width="12.00390625" style="1" hidden="1" customWidth="1" outlineLevel="2"/>
    <col min="86" max="86" width="5.25390625" style="1" hidden="1" customWidth="1" outlineLevel="2"/>
    <col min="87" max="87" width="9.25390625" style="1" hidden="1" customWidth="1" outlineLevel="2"/>
    <col min="88" max="88" width="9.125" style="1" hidden="1" customWidth="1" outlineLevel="2"/>
    <col min="89" max="89" width="10.25390625" style="1" hidden="1" customWidth="1" outlineLevel="2"/>
    <col min="90" max="90" width="5.25390625" style="1" hidden="1" customWidth="1" outlineLevel="2"/>
    <col min="91" max="91" width="3.875" style="1" hidden="1" customWidth="1" outlineLevel="2"/>
    <col min="92" max="92" width="9.125" style="1" hidden="1" customWidth="1" outlineLevel="2"/>
    <col min="93" max="93" width="11.625" style="1" hidden="1" customWidth="1" outlineLevel="2"/>
    <col min="94" max="94" width="5.25390625" style="1" hidden="1" customWidth="1" outlineLevel="2"/>
    <col min="95" max="95" width="3.875" style="1" hidden="1" customWidth="1" outlineLevel="2"/>
    <col min="96" max="97" width="9.125" style="1" hidden="1" customWidth="1" outlineLevel="2"/>
    <col min="98" max="98" width="5.25390625" style="1" hidden="1" customWidth="1" outlineLevel="2"/>
    <col min="99" max="99" width="9.25390625" style="1" hidden="1" customWidth="1" outlineLevel="2"/>
    <col min="100" max="100" width="11.875" style="1" hidden="1" customWidth="1" outlineLevel="2"/>
    <col min="101" max="101" width="9.125" style="1" hidden="1" customWidth="1" outlineLevel="2"/>
    <col min="102" max="102" width="12.00390625" style="1" hidden="1" customWidth="1" outlineLevel="2"/>
    <col min="103" max="103" width="3.875" style="1" hidden="1" customWidth="1" outlineLevel="2"/>
    <col min="104" max="105" width="9.125" style="1" hidden="1" customWidth="1" outlineLevel="2"/>
    <col min="106" max="106" width="5.25390625" style="1" hidden="1" customWidth="1" outlineLevel="2"/>
    <col min="107" max="107" width="3.875" style="1" hidden="1" customWidth="1" outlineLevel="2"/>
    <col min="108" max="108" width="11.875" style="1" hidden="1" customWidth="1" outlineLevel="2"/>
    <col min="109" max="109" width="9.125" style="1" hidden="1" customWidth="1" outlineLevel="2"/>
    <col min="110" max="110" width="5.25390625" style="1" hidden="1" customWidth="1" outlineLevel="2"/>
    <col min="111" max="111" width="8.125" style="1" hidden="1" customWidth="1" outlineLevel="2"/>
    <col min="112" max="112" width="10.75390625" style="1" customWidth="1" collapsed="1"/>
    <col min="113" max="113" width="12.625" style="1" bestFit="1" customWidth="1"/>
    <col min="114" max="114" width="12.00390625" style="1" bestFit="1" customWidth="1"/>
    <col min="115" max="115" width="12.125" style="1" customWidth="1"/>
    <col min="116" max="117" width="9.125" style="1" hidden="1" customWidth="1" outlineLevel="2"/>
    <col min="118" max="118" width="3.00390625" style="1" hidden="1" customWidth="1" outlineLevel="2"/>
    <col min="119" max="119" width="3.25390625" style="1" hidden="1" customWidth="1" outlineLevel="2"/>
    <col min="120" max="121" width="9.125" style="1" hidden="1" customWidth="1" outlineLevel="3"/>
    <col min="122" max="122" width="5.25390625" style="1" hidden="1" customWidth="1" outlineLevel="3"/>
    <col min="123" max="123" width="3.875" style="1" hidden="1" customWidth="1" outlineLevel="3"/>
    <col min="124" max="125" width="9.125" style="1" hidden="1" customWidth="1" outlineLevel="3"/>
    <col min="126" max="126" width="5.25390625" style="1" hidden="1" customWidth="1" outlineLevel="3"/>
    <col min="127" max="127" width="3.875" style="1" hidden="1" customWidth="1" outlineLevel="3"/>
    <col min="128" max="129" width="9.125" style="1" hidden="1" customWidth="1" outlineLevel="3"/>
    <col min="130" max="130" width="5.25390625" style="1" hidden="1" customWidth="1" outlineLevel="3"/>
    <col min="131" max="131" width="3.875" style="1" hidden="1" customWidth="1" outlineLevel="3"/>
    <col min="132" max="133" width="9.125" style="1" hidden="1" customWidth="1" outlineLevel="3"/>
    <col min="134" max="134" width="5.25390625" style="1" hidden="1" customWidth="1" outlineLevel="3"/>
    <col min="135" max="135" width="3.875" style="1" hidden="1" customWidth="1" outlineLevel="3"/>
    <col min="136" max="137" width="9.125" style="1" hidden="1" customWidth="1" outlineLevel="3"/>
    <col min="138" max="138" width="5.25390625" style="1" hidden="1" customWidth="1" outlineLevel="3"/>
    <col min="139" max="139" width="3.875" style="1" hidden="1" customWidth="1" outlineLevel="3"/>
    <col min="140" max="141" width="9.125" style="1" hidden="1" customWidth="1" outlineLevel="3"/>
    <col min="142" max="142" width="5.25390625" style="1" hidden="1" customWidth="1" outlineLevel="3"/>
    <col min="143" max="143" width="3.875" style="1" hidden="1" customWidth="1" outlineLevel="3"/>
    <col min="144" max="145" width="9.125" style="1" hidden="1" customWidth="1" outlineLevel="3"/>
    <col min="146" max="146" width="5.25390625" style="1" hidden="1" customWidth="1" outlineLevel="3"/>
    <col min="147" max="147" width="3.875" style="1" hidden="1" customWidth="1" outlineLevel="3"/>
    <col min="148" max="149" width="9.125" style="1" hidden="1" customWidth="1" outlineLevel="3"/>
    <col min="150" max="150" width="5.25390625" style="1" hidden="1" customWidth="1" outlineLevel="3"/>
    <col min="151" max="151" width="3.875" style="1" hidden="1" customWidth="1" outlineLevel="3"/>
    <col min="152" max="152" width="10.375" style="1" hidden="1" customWidth="1" outlineLevel="3"/>
    <col min="153" max="153" width="14.625" style="1" hidden="1" customWidth="1" outlineLevel="3"/>
    <col min="154" max="154" width="5.25390625" style="1" hidden="1" customWidth="1" outlineLevel="3"/>
    <col min="155" max="155" width="3.875" style="1" hidden="1" customWidth="1" outlineLevel="3"/>
    <col min="156" max="157" width="9.125" style="1" hidden="1" customWidth="1" outlineLevel="3"/>
    <col min="158" max="158" width="5.25390625" style="1" hidden="1" customWidth="1" outlineLevel="3"/>
    <col min="159" max="159" width="3.875" style="1" hidden="1" customWidth="1" outlineLevel="3"/>
    <col min="160" max="160" width="11.375" style="1" hidden="1" customWidth="1" outlineLevel="3"/>
    <col min="161" max="161" width="9.125" style="1" hidden="1" customWidth="1" outlineLevel="3"/>
    <col min="162" max="162" width="5.25390625" style="1" hidden="1" customWidth="1" outlineLevel="3"/>
    <col min="163" max="163" width="3.875" style="1" hidden="1" customWidth="1" outlineLevel="3"/>
    <col min="164" max="164" width="11.375" style="1" hidden="1" customWidth="1" outlineLevel="1" collapsed="1"/>
    <col min="165" max="165" width="14.625" style="1" hidden="1" customWidth="1" outlineLevel="1"/>
    <col min="166" max="167" width="3.00390625" style="1" hidden="1" customWidth="1" outlineLevel="1"/>
    <col min="168" max="168" width="15.125" style="1" bestFit="1" customWidth="1" collapsed="1"/>
    <col min="169" max="169" width="11.875" style="1" customWidth="1"/>
    <col min="170" max="170" width="8.875" style="1" customWidth="1"/>
    <col min="171" max="171" width="4.25390625" style="1" customWidth="1"/>
    <col min="172" max="172" width="11.625" style="1" customWidth="1"/>
    <col min="173" max="16384" width="9.125" style="1" customWidth="1"/>
  </cols>
  <sheetData>
    <row r="1" spans="1:171" s="35" customFormat="1" ht="27.75" customHeight="1" thickBot="1">
      <c r="A1" s="139" t="s">
        <v>124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  <c r="DK1" s="139"/>
      <c r="DL1" s="139"/>
      <c r="DM1" s="139"/>
      <c r="DN1" s="139"/>
      <c r="DO1" s="139"/>
      <c r="DP1" s="139"/>
      <c r="DQ1" s="139"/>
      <c r="DR1" s="139"/>
      <c r="DS1" s="139"/>
      <c r="DT1" s="139"/>
      <c r="DU1" s="139"/>
      <c r="DV1" s="139"/>
      <c r="DW1" s="139"/>
      <c r="DX1" s="139"/>
      <c r="DY1" s="139"/>
      <c r="DZ1" s="139"/>
      <c r="EA1" s="139"/>
      <c r="EB1" s="139"/>
      <c r="EC1" s="139"/>
      <c r="ED1" s="139"/>
      <c r="EE1" s="139"/>
      <c r="EF1" s="139"/>
      <c r="EG1" s="139"/>
      <c r="EH1" s="139"/>
      <c r="EI1" s="139"/>
      <c r="EJ1" s="139"/>
      <c r="EK1" s="139"/>
      <c r="EL1" s="139"/>
      <c r="EM1" s="139"/>
      <c r="EN1" s="139"/>
      <c r="EO1" s="139"/>
      <c r="EP1" s="139"/>
      <c r="EQ1" s="139"/>
      <c r="ER1" s="139"/>
      <c r="ES1" s="139"/>
      <c r="ET1" s="139"/>
      <c r="EU1" s="139"/>
      <c r="EV1" s="139"/>
      <c r="EW1" s="139"/>
      <c r="EX1" s="139"/>
      <c r="EY1" s="139"/>
      <c r="EZ1" s="139"/>
      <c r="FA1" s="139"/>
      <c r="FB1" s="139"/>
      <c r="FC1" s="139"/>
      <c r="FD1" s="139"/>
      <c r="FE1" s="139"/>
      <c r="FF1" s="139"/>
      <c r="FG1" s="139"/>
      <c r="FH1" s="139"/>
      <c r="FI1" s="139"/>
      <c r="FJ1" s="139"/>
      <c r="FK1" s="139"/>
      <c r="FL1" s="139"/>
      <c r="FM1" s="139"/>
      <c r="FN1" s="139"/>
      <c r="FO1" s="139"/>
    </row>
    <row r="2" spans="1:171" s="62" customFormat="1" ht="54" customHeight="1">
      <c r="A2" s="189" t="s">
        <v>0</v>
      </c>
      <c r="B2" s="143" t="s">
        <v>1</v>
      </c>
      <c r="C2" s="143" t="s">
        <v>2</v>
      </c>
      <c r="D2" s="143" t="s">
        <v>10</v>
      </c>
      <c r="E2" s="148" t="s">
        <v>3</v>
      </c>
      <c r="F2" s="148" t="s">
        <v>11</v>
      </c>
      <c r="G2" s="151" t="s">
        <v>4</v>
      </c>
      <c r="H2" s="146" t="s">
        <v>94</v>
      </c>
      <c r="I2" s="147"/>
      <c r="J2" s="147"/>
      <c r="K2" s="147"/>
      <c r="L2" s="146" t="s">
        <v>53</v>
      </c>
      <c r="M2" s="147"/>
      <c r="N2" s="147"/>
      <c r="O2" s="147"/>
      <c r="P2" s="146" t="s">
        <v>54</v>
      </c>
      <c r="Q2" s="147"/>
      <c r="R2" s="147"/>
      <c r="S2" s="147"/>
      <c r="T2" s="146" t="s">
        <v>55</v>
      </c>
      <c r="U2" s="147"/>
      <c r="V2" s="147"/>
      <c r="W2" s="147"/>
      <c r="X2" s="146" t="s">
        <v>56</v>
      </c>
      <c r="Y2" s="147"/>
      <c r="Z2" s="147"/>
      <c r="AA2" s="147"/>
      <c r="AB2" s="146" t="s">
        <v>57</v>
      </c>
      <c r="AC2" s="147"/>
      <c r="AD2" s="147"/>
      <c r="AE2" s="147"/>
      <c r="AF2" s="146" t="s">
        <v>58</v>
      </c>
      <c r="AG2" s="147"/>
      <c r="AH2" s="147"/>
      <c r="AI2" s="147"/>
      <c r="AJ2" s="146" t="s">
        <v>59</v>
      </c>
      <c r="AK2" s="147"/>
      <c r="AL2" s="147"/>
      <c r="AM2" s="147"/>
      <c r="AN2" s="146" t="s">
        <v>60</v>
      </c>
      <c r="AO2" s="147"/>
      <c r="AP2" s="147"/>
      <c r="AQ2" s="147"/>
      <c r="AR2" s="146" t="s">
        <v>61</v>
      </c>
      <c r="AS2" s="147"/>
      <c r="AT2" s="147"/>
      <c r="AU2" s="147"/>
      <c r="AV2" s="146" t="s">
        <v>62</v>
      </c>
      <c r="AW2" s="147"/>
      <c r="AX2" s="147"/>
      <c r="AY2" s="147"/>
      <c r="AZ2" s="146" t="s">
        <v>63</v>
      </c>
      <c r="BA2" s="147"/>
      <c r="BB2" s="147"/>
      <c r="BC2" s="147"/>
      <c r="BD2" s="146" t="s">
        <v>64</v>
      </c>
      <c r="BE2" s="183"/>
      <c r="BF2" s="183"/>
      <c r="BG2" s="184"/>
      <c r="BH2" s="160" t="s">
        <v>95</v>
      </c>
      <c r="BI2" s="161"/>
      <c r="BJ2" s="161"/>
      <c r="BK2" s="162"/>
      <c r="BL2" s="168" t="s">
        <v>22</v>
      </c>
      <c r="BM2" s="169"/>
      <c r="BN2" s="169"/>
      <c r="BO2" s="169"/>
      <c r="BP2" s="168" t="s">
        <v>23</v>
      </c>
      <c r="BQ2" s="169"/>
      <c r="BR2" s="169"/>
      <c r="BS2" s="169"/>
      <c r="BT2" s="168" t="s">
        <v>24</v>
      </c>
      <c r="BU2" s="169"/>
      <c r="BV2" s="169"/>
      <c r="BW2" s="169"/>
      <c r="BX2" s="168" t="s">
        <v>25</v>
      </c>
      <c r="BY2" s="169"/>
      <c r="BZ2" s="169"/>
      <c r="CA2" s="169"/>
      <c r="CB2" s="168" t="s">
        <v>26</v>
      </c>
      <c r="CC2" s="169"/>
      <c r="CD2" s="169"/>
      <c r="CE2" s="169"/>
      <c r="CF2" s="168" t="s">
        <v>27</v>
      </c>
      <c r="CG2" s="169"/>
      <c r="CH2" s="169"/>
      <c r="CI2" s="169"/>
      <c r="CJ2" s="168" t="s">
        <v>28</v>
      </c>
      <c r="CK2" s="169"/>
      <c r="CL2" s="169"/>
      <c r="CM2" s="169"/>
      <c r="CN2" s="168" t="s">
        <v>29</v>
      </c>
      <c r="CO2" s="169"/>
      <c r="CP2" s="169"/>
      <c r="CQ2" s="169"/>
      <c r="CR2" s="168" t="s">
        <v>30</v>
      </c>
      <c r="CS2" s="169"/>
      <c r="CT2" s="169"/>
      <c r="CU2" s="169"/>
      <c r="CV2" s="168" t="s">
        <v>31</v>
      </c>
      <c r="CW2" s="169"/>
      <c r="CX2" s="169"/>
      <c r="CY2" s="169"/>
      <c r="CZ2" s="171" t="s">
        <v>90</v>
      </c>
      <c r="DA2" s="172"/>
      <c r="DB2" s="172"/>
      <c r="DC2" s="173"/>
      <c r="DD2" s="168" t="s">
        <v>97</v>
      </c>
      <c r="DE2" s="169"/>
      <c r="DF2" s="169"/>
      <c r="DG2" s="169"/>
      <c r="DH2" s="170" t="s">
        <v>96</v>
      </c>
      <c r="DI2" s="169"/>
      <c r="DJ2" s="169"/>
      <c r="DK2" s="169"/>
      <c r="DL2" s="168" t="s">
        <v>32</v>
      </c>
      <c r="DM2" s="169"/>
      <c r="DN2" s="169"/>
      <c r="DO2" s="169"/>
      <c r="DP2" s="168" t="s">
        <v>33</v>
      </c>
      <c r="DQ2" s="169"/>
      <c r="DR2" s="169"/>
      <c r="DS2" s="169"/>
      <c r="DT2" s="168" t="s">
        <v>34</v>
      </c>
      <c r="DU2" s="169"/>
      <c r="DV2" s="169"/>
      <c r="DW2" s="169"/>
      <c r="DX2" s="168" t="s">
        <v>35</v>
      </c>
      <c r="DY2" s="169"/>
      <c r="DZ2" s="169"/>
      <c r="EA2" s="169"/>
      <c r="EB2" s="168" t="s">
        <v>36</v>
      </c>
      <c r="EC2" s="169"/>
      <c r="ED2" s="169"/>
      <c r="EE2" s="169"/>
      <c r="EF2" s="168" t="s">
        <v>37</v>
      </c>
      <c r="EG2" s="169"/>
      <c r="EH2" s="169"/>
      <c r="EI2" s="169"/>
      <c r="EJ2" s="168" t="s">
        <v>38</v>
      </c>
      <c r="EK2" s="169"/>
      <c r="EL2" s="169"/>
      <c r="EM2" s="169"/>
      <c r="EN2" s="168" t="s">
        <v>39</v>
      </c>
      <c r="EO2" s="169"/>
      <c r="EP2" s="169"/>
      <c r="EQ2" s="169"/>
      <c r="ER2" s="168" t="s">
        <v>40</v>
      </c>
      <c r="ES2" s="169"/>
      <c r="ET2" s="169"/>
      <c r="EU2" s="169"/>
      <c r="EV2" s="168" t="s">
        <v>41</v>
      </c>
      <c r="EW2" s="169"/>
      <c r="EX2" s="169"/>
      <c r="EY2" s="169"/>
      <c r="EZ2" s="168" t="s">
        <v>42</v>
      </c>
      <c r="FA2" s="169"/>
      <c r="FB2" s="169"/>
      <c r="FC2" s="169"/>
      <c r="FD2" s="168" t="s">
        <v>43</v>
      </c>
      <c r="FE2" s="169"/>
      <c r="FF2" s="169"/>
      <c r="FG2" s="169"/>
      <c r="FH2" s="170" t="s">
        <v>46</v>
      </c>
      <c r="FI2" s="169"/>
      <c r="FJ2" s="169"/>
      <c r="FK2" s="169"/>
      <c r="FL2" s="168" t="s">
        <v>47</v>
      </c>
      <c r="FM2" s="169"/>
      <c r="FN2" s="169"/>
      <c r="FO2" s="174"/>
    </row>
    <row r="3" spans="1:171" ht="12.75" customHeight="1">
      <c r="A3" s="190"/>
      <c r="B3" s="144"/>
      <c r="C3" s="144"/>
      <c r="D3" s="144"/>
      <c r="E3" s="149"/>
      <c r="F3" s="149"/>
      <c r="G3" s="152"/>
      <c r="H3" s="155" t="s">
        <v>5</v>
      </c>
      <c r="I3" s="157" t="s">
        <v>6</v>
      </c>
      <c r="J3" s="154" t="s">
        <v>9</v>
      </c>
      <c r="K3" s="154"/>
      <c r="L3" s="155" t="s">
        <v>5</v>
      </c>
      <c r="M3" s="157" t="s">
        <v>6</v>
      </c>
      <c r="N3" s="154" t="s">
        <v>9</v>
      </c>
      <c r="O3" s="154"/>
      <c r="P3" s="155" t="s">
        <v>5</v>
      </c>
      <c r="Q3" s="157" t="s">
        <v>6</v>
      </c>
      <c r="R3" s="154" t="s">
        <v>9</v>
      </c>
      <c r="S3" s="154"/>
      <c r="T3" s="155" t="s">
        <v>5</v>
      </c>
      <c r="U3" s="157" t="s">
        <v>6</v>
      </c>
      <c r="V3" s="154" t="s">
        <v>9</v>
      </c>
      <c r="W3" s="154"/>
      <c r="X3" s="155" t="s">
        <v>5</v>
      </c>
      <c r="Y3" s="157" t="s">
        <v>6</v>
      </c>
      <c r="Z3" s="154" t="s">
        <v>9</v>
      </c>
      <c r="AA3" s="154"/>
      <c r="AB3" s="155" t="s">
        <v>5</v>
      </c>
      <c r="AC3" s="157" t="s">
        <v>6</v>
      </c>
      <c r="AD3" s="154" t="s">
        <v>9</v>
      </c>
      <c r="AE3" s="154"/>
      <c r="AF3" s="155" t="s">
        <v>5</v>
      </c>
      <c r="AG3" s="157" t="s">
        <v>6</v>
      </c>
      <c r="AH3" s="154" t="s">
        <v>9</v>
      </c>
      <c r="AI3" s="154"/>
      <c r="AJ3" s="155" t="s">
        <v>5</v>
      </c>
      <c r="AK3" s="157" t="s">
        <v>6</v>
      </c>
      <c r="AL3" s="154" t="s">
        <v>9</v>
      </c>
      <c r="AM3" s="154"/>
      <c r="AN3" s="155" t="s">
        <v>5</v>
      </c>
      <c r="AO3" s="157" t="s">
        <v>6</v>
      </c>
      <c r="AP3" s="154" t="s">
        <v>9</v>
      </c>
      <c r="AQ3" s="154"/>
      <c r="AR3" s="155" t="s">
        <v>5</v>
      </c>
      <c r="AS3" s="157" t="s">
        <v>6</v>
      </c>
      <c r="AT3" s="154" t="s">
        <v>9</v>
      </c>
      <c r="AU3" s="154"/>
      <c r="AV3" s="155" t="s">
        <v>5</v>
      </c>
      <c r="AW3" s="157" t="s">
        <v>6</v>
      </c>
      <c r="AX3" s="154" t="s">
        <v>9</v>
      </c>
      <c r="AY3" s="154"/>
      <c r="AZ3" s="155" t="s">
        <v>5</v>
      </c>
      <c r="BA3" s="157" t="s">
        <v>6</v>
      </c>
      <c r="BB3" s="154" t="s">
        <v>9</v>
      </c>
      <c r="BC3" s="154"/>
      <c r="BD3" s="155" t="s">
        <v>5</v>
      </c>
      <c r="BE3" s="185" t="s">
        <v>6</v>
      </c>
      <c r="BF3" s="187" t="s">
        <v>9</v>
      </c>
      <c r="BG3" s="188"/>
      <c r="BH3" s="155" t="s">
        <v>5</v>
      </c>
      <c r="BI3" s="157" t="s">
        <v>6</v>
      </c>
      <c r="BJ3" s="154" t="s">
        <v>9</v>
      </c>
      <c r="BK3" s="154"/>
      <c r="BL3" s="159" t="s">
        <v>5</v>
      </c>
      <c r="BM3" s="163" t="s">
        <v>6</v>
      </c>
      <c r="BN3" s="165" t="s">
        <v>9</v>
      </c>
      <c r="BO3" s="165"/>
      <c r="BP3" s="159" t="s">
        <v>5</v>
      </c>
      <c r="BQ3" s="166" t="s">
        <v>6</v>
      </c>
      <c r="BR3" s="165" t="s">
        <v>9</v>
      </c>
      <c r="BS3" s="165"/>
      <c r="BT3" s="159" t="s">
        <v>5</v>
      </c>
      <c r="BU3" s="166" t="s">
        <v>6</v>
      </c>
      <c r="BV3" s="165" t="s">
        <v>9</v>
      </c>
      <c r="BW3" s="165"/>
      <c r="BX3" s="159" t="s">
        <v>5</v>
      </c>
      <c r="BY3" s="166" t="s">
        <v>6</v>
      </c>
      <c r="BZ3" s="165" t="s">
        <v>9</v>
      </c>
      <c r="CA3" s="165"/>
      <c r="CB3" s="159" t="s">
        <v>5</v>
      </c>
      <c r="CC3" s="166" t="s">
        <v>6</v>
      </c>
      <c r="CD3" s="165" t="s">
        <v>9</v>
      </c>
      <c r="CE3" s="165"/>
      <c r="CF3" s="159" t="s">
        <v>5</v>
      </c>
      <c r="CG3" s="166" t="s">
        <v>6</v>
      </c>
      <c r="CH3" s="165" t="s">
        <v>9</v>
      </c>
      <c r="CI3" s="165"/>
      <c r="CJ3" s="159" t="s">
        <v>5</v>
      </c>
      <c r="CK3" s="166" t="s">
        <v>6</v>
      </c>
      <c r="CL3" s="165" t="s">
        <v>9</v>
      </c>
      <c r="CM3" s="165"/>
      <c r="CN3" s="159" t="s">
        <v>5</v>
      </c>
      <c r="CO3" s="166" t="s">
        <v>6</v>
      </c>
      <c r="CP3" s="165" t="s">
        <v>9</v>
      </c>
      <c r="CQ3" s="165"/>
      <c r="CR3" s="159" t="s">
        <v>5</v>
      </c>
      <c r="CS3" s="166" t="s">
        <v>6</v>
      </c>
      <c r="CT3" s="165" t="s">
        <v>9</v>
      </c>
      <c r="CU3" s="165"/>
      <c r="CV3" s="159" t="s">
        <v>5</v>
      </c>
      <c r="CW3" s="166" t="s">
        <v>6</v>
      </c>
      <c r="CX3" s="165" t="s">
        <v>9</v>
      </c>
      <c r="CY3" s="165"/>
      <c r="CZ3" s="159" t="s">
        <v>5</v>
      </c>
      <c r="DA3" s="163" t="s">
        <v>6</v>
      </c>
      <c r="DB3" s="175" t="s">
        <v>9</v>
      </c>
      <c r="DC3" s="176"/>
      <c r="DD3" s="159" t="s">
        <v>5</v>
      </c>
      <c r="DE3" s="166" t="s">
        <v>6</v>
      </c>
      <c r="DF3" s="165" t="s">
        <v>9</v>
      </c>
      <c r="DG3" s="165"/>
      <c r="DH3" s="159" t="s">
        <v>5</v>
      </c>
      <c r="DI3" s="166" t="s">
        <v>6</v>
      </c>
      <c r="DJ3" s="165" t="s">
        <v>9</v>
      </c>
      <c r="DK3" s="165"/>
      <c r="DL3" s="159" t="s">
        <v>5</v>
      </c>
      <c r="DM3" s="166" t="s">
        <v>6</v>
      </c>
      <c r="DN3" s="165" t="s">
        <v>9</v>
      </c>
      <c r="DO3" s="165"/>
      <c r="DP3" s="159" t="s">
        <v>5</v>
      </c>
      <c r="DQ3" s="166" t="s">
        <v>6</v>
      </c>
      <c r="DR3" s="165" t="s">
        <v>9</v>
      </c>
      <c r="DS3" s="165"/>
      <c r="DT3" s="159" t="s">
        <v>5</v>
      </c>
      <c r="DU3" s="166" t="s">
        <v>6</v>
      </c>
      <c r="DV3" s="165" t="s">
        <v>9</v>
      </c>
      <c r="DW3" s="165"/>
      <c r="DX3" s="159" t="s">
        <v>5</v>
      </c>
      <c r="DY3" s="166" t="s">
        <v>6</v>
      </c>
      <c r="DZ3" s="165" t="s">
        <v>9</v>
      </c>
      <c r="EA3" s="165"/>
      <c r="EB3" s="159" t="s">
        <v>5</v>
      </c>
      <c r="EC3" s="166" t="s">
        <v>6</v>
      </c>
      <c r="ED3" s="165" t="s">
        <v>9</v>
      </c>
      <c r="EE3" s="165"/>
      <c r="EF3" s="159" t="s">
        <v>5</v>
      </c>
      <c r="EG3" s="166" t="s">
        <v>6</v>
      </c>
      <c r="EH3" s="165" t="s">
        <v>9</v>
      </c>
      <c r="EI3" s="165"/>
      <c r="EJ3" s="159" t="s">
        <v>5</v>
      </c>
      <c r="EK3" s="166" t="s">
        <v>6</v>
      </c>
      <c r="EL3" s="165" t="s">
        <v>9</v>
      </c>
      <c r="EM3" s="165"/>
      <c r="EN3" s="159" t="s">
        <v>5</v>
      </c>
      <c r="EO3" s="166" t="s">
        <v>6</v>
      </c>
      <c r="EP3" s="165" t="s">
        <v>9</v>
      </c>
      <c r="EQ3" s="165"/>
      <c r="ER3" s="159" t="s">
        <v>5</v>
      </c>
      <c r="ES3" s="166" t="s">
        <v>6</v>
      </c>
      <c r="ET3" s="165" t="s">
        <v>9</v>
      </c>
      <c r="EU3" s="165"/>
      <c r="EV3" s="159" t="s">
        <v>5</v>
      </c>
      <c r="EW3" s="166" t="s">
        <v>6</v>
      </c>
      <c r="EX3" s="165" t="s">
        <v>9</v>
      </c>
      <c r="EY3" s="165"/>
      <c r="EZ3" s="159" t="s">
        <v>5</v>
      </c>
      <c r="FA3" s="166" t="s">
        <v>6</v>
      </c>
      <c r="FB3" s="165" t="s">
        <v>9</v>
      </c>
      <c r="FC3" s="165"/>
      <c r="FD3" s="159" t="s">
        <v>5</v>
      </c>
      <c r="FE3" s="166" t="s">
        <v>6</v>
      </c>
      <c r="FF3" s="165" t="s">
        <v>9</v>
      </c>
      <c r="FG3" s="165"/>
      <c r="FH3" s="159" t="s">
        <v>5</v>
      </c>
      <c r="FI3" s="166" t="s">
        <v>6</v>
      </c>
      <c r="FJ3" s="165" t="s">
        <v>9</v>
      </c>
      <c r="FK3" s="165"/>
      <c r="FL3" s="159" t="s">
        <v>5</v>
      </c>
      <c r="FM3" s="166" t="s">
        <v>6</v>
      </c>
      <c r="FN3" s="165" t="s">
        <v>9</v>
      </c>
      <c r="FO3" s="182"/>
    </row>
    <row r="4" spans="1:172" ht="82.5" customHeight="1">
      <c r="A4" s="191"/>
      <c r="B4" s="145"/>
      <c r="C4" s="145"/>
      <c r="D4" s="145"/>
      <c r="E4" s="150"/>
      <c r="F4" s="150"/>
      <c r="G4" s="153"/>
      <c r="H4" s="156"/>
      <c r="I4" s="158"/>
      <c r="J4" s="36" t="s">
        <v>8</v>
      </c>
      <c r="K4" s="37" t="s">
        <v>7</v>
      </c>
      <c r="L4" s="156"/>
      <c r="M4" s="158"/>
      <c r="N4" s="36" t="s">
        <v>8</v>
      </c>
      <c r="O4" s="37" t="s">
        <v>7</v>
      </c>
      <c r="P4" s="156"/>
      <c r="Q4" s="158"/>
      <c r="R4" s="36" t="s">
        <v>8</v>
      </c>
      <c r="S4" s="37" t="s">
        <v>7</v>
      </c>
      <c r="T4" s="156"/>
      <c r="U4" s="158"/>
      <c r="V4" s="36" t="s">
        <v>8</v>
      </c>
      <c r="W4" s="37" t="s">
        <v>7</v>
      </c>
      <c r="X4" s="156"/>
      <c r="Y4" s="158"/>
      <c r="Z4" s="36" t="s">
        <v>8</v>
      </c>
      <c r="AA4" s="37" t="s">
        <v>7</v>
      </c>
      <c r="AB4" s="156"/>
      <c r="AC4" s="158"/>
      <c r="AD4" s="36" t="s">
        <v>8</v>
      </c>
      <c r="AE4" s="37" t="s">
        <v>7</v>
      </c>
      <c r="AF4" s="156"/>
      <c r="AG4" s="158"/>
      <c r="AH4" s="36" t="s">
        <v>8</v>
      </c>
      <c r="AI4" s="37" t="s">
        <v>7</v>
      </c>
      <c r="AJ4" s="156"/>
      <c r="AK4" s="158"/>
      <c r="AL4" s="36" t="s">
        <v>8</v>
      </c>
      <c r="AM4" s="37" t="s">
        <v>7</v>
      </c>
      <c r="AN4" s="156"/>
      <c r="AO4" s="158"/>
      <c r="AP4" s="36" t="s">
        <v>8</v>
      </c>
      <c r="AQ4" s="37" t="s">
        <v>7</v>
      </c>
      <c r="AR4" s="156"/>
      <c r="AS4" s="158"/>
      <c r="AT4" s="36" t="s">
        <v>8</v>
      </c>
      <c r="AU4" s="37" t="s">
        <v>7</v>
      </c>
      <c r="AV4" s="156"/>
      <c r="AW4" s="158"/>
      <c r="AX4" s="36" t="s">
        <v>8</v>
      </c>
      <c r="AY4" s="37" t="s">
        <v>7</v>
      </c>
      <c r="AZ4" s="156"/>
      <c r="BA4" s="158"/>
      <c r="BB4" s="36" t="s">
        <v>8</v>
      </c>
      <c r="BC4" s="37" t="s">
        <v>7</v>
      </c>
      <c r="BD4" s="156"/>
      <c r="BE4" s="186"/>
      <c r="BF4" s="36" t="s">
        <v>8</v>
      </c>
      <c r="BG4" s="37" t="s">
        <v>7</v>
      </c>
      <c r="BH4" s="156"/>
      <c r="BI4" s="158"/>
      <c r="BJ4" s="36" t="s">
        <v>8</v>
      </c>
      <c r="BK4" s="37" t="s">
        <v>7</v>
      </c>
      <c r="BL4" s="145"/>
      <c r="BM4" s="164"/>
      <c r="BN4" s="6" t="s">
        <v>8</v>
      </c>
      <c r="BO4" s="7" t="s">
        <v>7</v>
      </c>
      <c r="BP4" s="145"/>
      <c r="BQ4" s="167"/>
      <c r="BR4" s="6" t="s">
        <v>8</v>
      </c>
      <c r="BS4" s="7" t="s">
        <v>7</v>
      </c>
      <c r="BT4" s="145"/>
      <c r="BU4" s="167"/>
      <c r="BV4" s="6" t="s">
        <v>8</v>
      </c>
      <c r="BW4" s="7" t="s">
        <v>7</v>
      </c>
      <c r="BX4" s="145"/>
      <c r="BY4" s="167"/>
      <c r="BZ4" s="6" t="s">
        <v>8</v>
      </c>
      <c r="CA4" s="7" t="s">
        <v>7</v>
      </c>
      <c r="CB4" s="145"/>
      <c r="CC4" s="167"/>
      <c r="CD4" s="6" t="s">
        <v>8</v>
      </c>
      <c r="CE4" s="7" t="s">
        <v>7</v>
      </c>
      <c r="CF4" s="145"/>
      <c r="CG4" s="167"/>
      <c r="CH4" s="6" t="s">
        <v>8</v>
      </c>
      <c r="CI4" s="7" t="s">
        <v>7</v>
      </c>
      <c r="CJ4" s="145"/>
      <c r="CK4" s="167"/>
      <c r="CL4" s="6" t="s">
        <v>8</v>
      </c>
      <c r="CM4" s="7" t="s">
        <v>7</v>
      </c>
      <c r="CN4" s="145"/>
      <c r="CO4" s="167"/>
      <c r="CP4" s="6" t="s">
        <v>8</v>
      </c>
      <c r="CQ4" s="7" t="s">
        <v>7</v>
      </c>
      <c r="CR4" s="145"/>
      <c r="CS4" s="167"/>
      <c r="CT4" s="6" t="s">
        <v>8</v>
      </c>
      <c r="CU4" s="7" t="s">
        <v>7</v>
      </c>
      <c r="CV4" s="145"/>
      <c r="CW4" s="167"/>
      <c r="CX4" s="6" t="s">
        <v>8</v>
      </c>
      <c r="CY4" s="7" t="s">
        <v>7</v>
      </c>
      <c r="CZ4" s="145"/>
      <c r="DA4" s="164"/>
      <c r="DB4" s="6" t="s">
        <v>8</v>
      </c>
      <c r="DC4" s="7" t="s">
        <v>7</v>
      </c>
      <c r="DD4" s="145"/>
      <c r="DE4" s="167"/>
      <c r="DF4" s="6" t="s">
        <v>8</v>
      </c>
      <c r="DG4" s="7" t="s">
        <v>7</v>
      </c>
      <c r="DH4" s="145"/>
      <c r="DI4" s="167"/>
      <c r="DJ4" s="6" t="s">
        <v>8</v>
      </c>
      <c r="DK4" s="7" t="s">
        <v>7</v>
      </c>
      <c r="DL4" s="145"/>
      <c r="DM4" s="167"/>
      <c r="DN4" s="6" t="s">
        <v>8</v>
      </c>
      <c r="DO4" s="7" t="s">
        <v>7</v>
      </c>
      <c r="DP4" s="145"/>
      <c r="DQ4" s="167"/>
      <c r="DR4" s="6" t="s">
        <v>8</v>
      </c>
      <c r="DS4" s="7" t="s">
        <v>7</v>
      </c>
      <c r="DT4" s="145"/>
      <c r="DU4" s="167"/>
      <c r="DV4" s="6" t="s">
        <v>8</v>
      </c>
      <c r="DW4" s="7" t="s">
        <v>7</v>
      </c>
      <c r="DX4" s="145"/>
      <c r="DY4" s="167"/>
      <c r="DZ4" s="6" t="s">
        <v>8</v>
      </c>
      <c r="EA4" s="7" t="s">
        <v>7</v>
      </c>
      <c r="EB4" s="145"/>
      <c r="EC4" s="167"/>
      <c r="ED4" s="6" t="s">
        <v>8</v>
      </c>
      <c r="EE4" s="7" t="s">
        <v>7</v>
      </c>
      <c r="EF4" s="145"/>
      <c r="EG4" s="167"/>
      <c r="EH4" s="6" t="s">
        <v>8</v>
      </c>
      <c r="EI4" s="7" t="s">
        <v>7</v>
      </c>
      <c r="EJ4" s="145"/>
      <c r="EK4" s="167"/>
      <c r="EL4" s="6" t="s">
        <v>8</v>
      </c>
      <c r="EM4" s="7" t="s">
        <v>7</v>
      </c>
      <c r="EN4" s="145"/>
      <c r="EO4" s="167"/>
      <c r="EP4" s="6" t="s">
        <v>8</v>
      </c>
      <c r="EQ4" s="7" t="s">
        <v>7</v>
      </c>
      <c r="ER4" s="145"/>
      <c r="ES4" s="167"/>
      <c r="ET4" s="6" t="s">
        <v>8</v>
      </c>
      <c r="EU4" s="7" t="s">
        <v>7</v>
      </c>
      <c r="EV4" s="145"/>
      <c r="EW4" s="167"/>
      <c r="EX4" s="6" t="s">
        <v>8</v>
      </c>
      <c r="EY4" s="7" t="s">
        <v>7</v>
      </c>
      <c r="EZ4" s="145"/>
      <c r="FA4" s="167"/>
      <c r="FB4" s="6" t="s">
        <v>8</v>
      </c>
      <c r="FC4" s="7" t="s">
        <v>7</v>
      </c>
      <c r="FD4" s="145"/>
      <c r="FE4" s="167"/>
      <c r="FF4" s="6" t="s">
        <v>8</v>
      </c>
      <c r="FG4" s="7" t="s">
        <v>7</v>
      </c>
      <c r="FH4" s="145"/>
      <c r="FI4" s="167"/>
      <c r="FJ4" s="6" t="s">
        <v>8</v>
      </c>
      <c r="FK4" s="7" t="s">
        <v>7</v>
      </c>
      <c r="FL4" s="145"/>
      <c r="FM4" s="167"/>
      <c r="FN4" s="6" t="s">
        <v>8</v>
      </c>
      <c r="FO4" s="38" t="s">
        <v>7</v>
      </c>
      <c r="FP4" s="1" t="s">
        <v>108</v>
      </c>
    </row>
    <row r="5" spans="1:171" s="10" customFormat="1" ht="21" customHeight="1">
      <c r="A5" s="65">
        <v>1</v>
      </c>
      <c r="B5" s="25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2">
        <v>9</v>
      </c>
      <c r="J5" s="9">
        <v>10</v>
      </c>
      <c r="K5" s="2">
        <v>11</v>
      </c>
      <c r="L5" s="9">
        <v>12</v>
      </c>
      <c r="M5" s="9">
        <v>13</v>
      </c>
      <c r="N5" s="9">
        <v>14</v>
      </c>
      <c r="O5" s="9">
        <v>15</v>
      </c>
      <c r="P5" s="9">
        <v>12</v>
      </c>
      <c r="Q5" s="9"/>
      <c r="R5" s="9"/>
      <c r="S5" s="9"/>
      <c r="T5" s="9">
        <v>12</v>
      </c>
      <c r="U5" s="9"/>
      <c r="V5" s="9"/>
      <c r="W5" s="9"/>
      <c r="X5" s="9">
        <v>12</v>
      </c>
      <c r="Y5" s="9"/>
      <c r="Z5" s="9"/>
      <c r="AA5" s="9"/>
      <c r="AB5" s="9">
        <v>12</v>
      </c>
      <c r="AC5" s="9"/>
      <c r="AD5" s="9"/>
      <c r="AE5" s="9"/>
      <c r="AF5" s="9">
        <v>12</v>
      </c>
      <c r="AG5" s="9"/>
      <c r="AH5" s="9"/>
      <c r="AI5" s="9"/>
      <c r="AJ5" s="9">
        <v>12</v>
      </c>
      <c r="AK5" s="9"/>
      <c r="AL5" s="9"/>
      <c r="AM5" s="9"/>
      <c r="AN5" s="9">
        <v>12</v>
      </c>
      <c r="AO5" s="9"/>
      <c r="AP5" s="9"/>
      <c r="AQ5" s="9"/>
      <c r="AR5" s="9">
        <v>12</v>
      </c>
      <c r="AS5" s="9"/>
      <c r="AT5" s="9"/>
      <c r="AU5" s="9"/>
      <c r="AV5" s="9">
        <v>12</v>
      </c>
      <c r="AW5" s="9"/>
      <c r="AX5" s="9"/>
      <c r="AY5" s="9"/>
      <c r="AZ5" s="9">
        <v>12</v>
      </c>
      <c r="BA5" s="9"/>
      <c r="BB5" s="9"/>
      <c r="BC5" s="9"/>
      <c r="BD5" s="9">
        <v>12</v>
      </c>
      <c r="BE5" s="9"/>
      <c r="BF5" s="9"/>
      <c r="BG5" s="9"/>
      <c r="BH5" s="9">
        <v>16</v>
      </c>
      <c r="BI5" s="9">
        <v>17</v>
      </c>
      <c r="BJ5" s="9">
        <v>18</v>
      </c>
      <c r="BK5" s="9">
        <v>19</v>
      </c>
      <c r="BL5" s="9">
        <v>20</v>
      </c>
      <c r="BM5" s="2">
        <v>21</v>
      </c>
      <c r="BN5" s="9">
        <v>22</v>
      </c>
      <c r="BO5" s="2">
        <v>23</v>
      </c>
      <c r="BP5" s="9">
        <v>12</v>
      </c>
      <c r="BQ5" s="2">
        <v>13</v>
      </c>
      <c r="BR5" s="9">
        <v>14</v>
      </c>
      <c r="BS5" s="2">
        <v>15</v>
      </c>
      <c r="BT5" s="9">
        <v>12</v>
      </c>
      <c r="BU5" s="2">
        <v>13</v>
      </c>
      <c r="BV5" s="9">
        <v>14</v>
      </c>
      <c r="BW5" s="2">
        <v>15</v>
      </c>
      <c r="BX5" s="9">
        <v>12</v>
      </c>
      <c r="BY5" s="2">
        <v>13</v>
      </c>
      <c r="BZ5" s="9">
        <v>14</v>
      </c>
      <c r="CA5" s="2">
        <v>15</v>
      </c>
      <c r="CB5" s="9">
        <v>12</v>
      </c>
      <c r="CC5" s="2">
        <v>13</v>
      </c>
      <c r="CD5" s="9">
        <v>14</v>
      </c>
      <c r="CE5" s="2">
        <v>15</v>
      </c>
      <c r="CF5" s="9">
        <v>12</v>
      </c>
      <c r="CG5" s="2">
        <v>13</v>
      </c>
      <c r="CH5" s="9">
        <v>14</v>
      </c>
      <c r="CI5" s="2">
        <v>15</v>
      </c>
      <c r="CJ5" s="9">
        <v>12</v>
      </c>
      <c r="CK5" s="2">
        <v>13</v>
      </c>
      <c r="CL5" s="9">
        <v>14</v>
      </c>
      <c r="CM5" s="2">
        <v>15</v>
      </c>
      <c r="CN5" s="9">
        <v>12</v>
      </c>
      <c r="CO5" s="2">
        <v>13</v>
      </c>
      <c r="CP5" s="9">
        <v>14</v>
      </c>
      <c r="CQ5" s="2">
        <v>15</v>
      </c>
      <c r="CR5" s="9">
        <v>12</v>
      </c>
      <c r="CS5" s="2">
        <v>13</v>
      </c>
      <c r="CT5" s="9">
        <v>14</v>
      </c>
      <c r="CU5" s="2">
        <v>15</v>
      </c>
      <c r="CV5" s="9">
        <v>12</v>
      </c>
      <c r="CW5" s="2">
        <v>13</v>
      </c>
      <c r="CX5" s="9">
        <v>14</v>
      </c>
      <c r="CY5" s="2">
        <v>15</v>
      </c>
      <c r="CZ5" s="9">
        <v>12</v>
      </c>
      <c r="DA5" s="2">
        <v>13</v>
      </c>
      <c r="DB5" s="9">
        <v>14</v>
      </c>
      <c r="DC5" s="2">
        <v>15</v>
      </c>
      <c r="DD5" s="9">
        <v>12</v>
      </c>
      <c r="DE5" s="2">
        <v>13</v>
      </c>
      <c r="DF5" s="9">
        <v>14</v>
      </c>
      <c r="DG5" s="2">
        <v>15</v>
      </c>
      <c r="DH5" s="9">
        <v>24</v>
      </c>
      <c r="DI5" s="2">
        <v>25</v>
      </c>
      <c r="DJ5" s="9">
        <v>26</v>
      </c>
      <c r="DK5" s="2">
        <v>27</v>
      </c>
      <c r="DL5" s="9">
        <v>28</v>
      </c>
      <c r="DM5" s="2">
        <v>29</v>
      </c>
      <c r="DN5" s="9">
        <v>30</v>
      </c>
      <c r="DO5" s="2">
        <v>31</v>
      </c>
      <c r="DP5" s="9">
        <v>12</v>
      </c>
      <c r="DQ5" s="2">
        <v>13</v>
      </c>
      <c r="DR5" s="9">
        <v>14</v>
      </c>
      <c r="DS5" s="2">
        <v>15</v>
      </c>
      <c r="DT5" s="9">
        <v>12</v>
      </c>
      <c r="DU5" s="2">
        <v>13</v>
      </c>
      <c r="DV5" s="9">
        <v>14</v>
      </c>
      <c r="DW5" s="2">
        <v>15</v>
      </c>
      <c r="DX5" s="9">
        <v>12</v>
      </c>
      <c r="DY5" s="2">
        <v>13</v>
      </c>
      <c r="DZ5" s="9">
        <v>14</v>
      </c>
      <c r="EA5" s="2">
        <v>15</v>
      </c>
      <c r="EB5" s="9">
        <v>12</v>
      </c>
      <c r="EC5" s="2">
        <v>13</v>
      </c>
      <c r="ED5" s="9">
        <v>14</v>
      </c>
      <c r="EE5" s="2">
        <v>15</v>
      </c>
      <c r="EF5" s="9">
        <v>12</v>
      </c>
      <c r="EG5" s="2">
        <v>13</v>
      </c>
      <c r="EH5" s="9">
        <v>14</v>
      </c>
      <c r="EI5" s="2">
        <v>15</v>
      </c>
      <c r="EJ5" s="9">
        <v>12</v>
      </c>
      <c r="EK5" s="2">
        <v>13</v>
      </c>
      <c r="EL5" s="9">
        <v>14</v>
      </c>
      <c r="EM5" s="2">
        <v>15</v>
      </c>
      <c r="EN5" s="9">
        <v>12</v>
      </c>
      <c r="EO5" s="2">
        <v>13</v>
      </c>
      <c r="EP5" s="9">
        <v>14</v>
      </c>
      <c r="EQ5" s="2">
        <v>15</v>
      </c>
      <c r="ER5" s="9">
        <v>12</v>
      </c>
      <c r="ES5" s="2">
        <v>13</v>
      </c>
      <c r="ET5" s="9">
        <v>14</v>
      </c>
      <c r="EU5" s="2">
        <v>15</v>
      </c>
      <c r="EV5" s="9">
        <v>12</v>
      </c>
      <c r="EW5" s="2">
        <v>13</v>
      </c>
      <c r="EX5" s="9">
        <v>14</v>
      </c>
      <c r="EY5" s="2">
        <v>15</v>
      </c>
      <c r="EZ5" s="9">
        <v>12</v>
      </c>
      <c r="FA5" s="2">
        <v>13</v>
      </c>
      <c r="FB5" s="9">
        <v>14</v>
      </c>
      <c r="FC5" s="2">
        <v>15</v>
      </c>
      <c r="FD5" s="9">
        <v>12</v>
      </c>
      <c r="FE5" s="2">
        <v>13</v>
      </c>
      <c r="FF5" s="9">
        <v>14</v>
      </c>
      <c r="FG5" s="2">
        <v>15</v>
      </c>
      <c r="FH5" s="9">
        <v>32</v>
      </c>
      <c r="FI5" s="2">
        <v>33</v>
      </c>
      <c r="FJ5" s="9">
        <v>34</v>
      </c>
      <c r="FK5" s="2">
        <v>35</v>
      </c>
      <c r="FL5" s="9" t="s">
        <v>69</v>
      </c>
      <c r="FM5" s="2" t="s">
        <v>70</v>
      </c>
      <c r="FN5" s="9">
        <v>38</v>
      </c>
      <c r="FO5" s="39">
        <v>39</v>
      </c>
    </row>
    <row r="6" spans="1:171" s="51" customFormat="1" ht="22.5" customHeight="1">
      <c r="A6" s="66" t="s">
        <v>12</v>
      </c>
      <c r="B6" s="177" t="s">
        <v>45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78"/>
      <c r="DF6" s="178"/>
      <c r="DG6" s="178"/>
      <c r="DH6" s="178"/>
      <c r="DI6" s="178"/>
      <c r="DJ6" s="178"/>
      <c r="DK6" s="178"/>
      <c r="DL6" s="178"/>
      <c r="DM6" s="178"/>
      <c r="DN6" s="178"/>
      <c r="DO6" s="178"/>
      <c r="DP6" s="178"/>
      <c r="DQ6" s="178"/>
      <c r="DR6" s="178"/>
      <c r="DS6" s="178"/>
      <c r="DT6" s="178"/>
      <c r="DU6" s="178"/>
      <c r="DV6" s="178"/>
      <c r="DW6" s="178"/>
      <c r="DX6" s="178"/>
      <c r="DY6" s="178"/>
      <c r="DZ6" s="178"/>
      <c r="EA6" s="178"/>
      <c r="EB6" s="178"/>
      <c r="EC6" s="178"/>
      <c r="ED6" s="178"/>
      <c r="EE6" s="178"/>
      <c r="EF6" s="178"/>
      <c r="EG6" s="178"/>
      <c r="EH6" s="178"/>
      <c r="EI6" s="178"/>
      <c r="EJ6" s="178"/>
      <c r="EK6" s="178"/>
      <c r="EL6" s="178"/>
      <c r="EM6" s="178"/>
      <c r="EN6" s="178"/>
      <c r="EO6" s="178"/>
      <c r="EP6" s="178"/>
      <c r="EQ6" s="178"/>
      <c r="ER6" s="178"/>
      <c r="ES6" s="178"/>
      <c r="ET6" s="178"/>
      <c r="EU6" s="178"/>
      <c r="EV6" s="178"/>
      <c r="EW6" s="178"/>
      <c r="EX6" s="178"/>
      <c r="EY6" s="178"/>
      <c r="EZ6" s="178"/>
      <c r="FA6" s="178"/>
      <c r="FB6" s="178"/>
      <c r="FC6" s="178"/>
      <c r="FD6" s="178"/>
      <c r="FE6" s="178"/>
      <c r="FF6" s="178"/>
      <c r="FG6" s="178"/>
      <c r="FH6" s="178"/>
      <c r="FI6" s="178"/>
      <c r="FJ6" s="178"/>
      <c r="FK6" s="178"/>
      <c r="FL6" s="178"/>
      <c r="FM6" s="178"/>
      <c r="FN6" s="178"/>
      <c r="FO6" s="179"/>
    </row>
    <row r="7" spans="1:171" ht="12.75">
      <c r="A7" s="67"/>
      <c r="B7" s="26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>
        <f aca="true" t="shared" si="0" ref="BH7:BK9">L7+P7+T7+X7+AB7+AF7+AJ7+AN7+AR7+AV7+AZ7+BD7</f>
        <v>0</v>
      </c>
      <c r="BI7" s="3">
        <f t="shared" si="0"/>
        <v>0</v>
      </c>
      <c r="BJ7" s="3">
        <f t="shared" si="0"/>
        <v>0</v>
      </c>
      <c r="BK7" s="3">
        <f t="shared" si="0"/>
        <v>0</v>
      </c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>
        <f aca="true" t="shared" si="1" ref="DH7:DK9">BL7+BP7+BT7+BX7+CB7+CF7+CJ7+CN7+CR7+CV7+CZ7+DD7</f>
        <v>0</v>
      </c>
      <c r="DI7" s="3">
        <f t="shared" si="1"/>
        <v>0</v>
      </c>
      <c r="DJ7" s="3">
        <f t="shared" si="1"/>
        <v>0</v>
      </c>
      <c r="DK7" s="3">
        <f t="shared" si="1"/>
        <v>0</v>
      </c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>
        <f aca="true" t="shared" si="2" ref="FH7:FK9">DL7+DP7+DT7+DX7+EB7+EF7+EJ7+EN7+ER7+EV7+EZ7+FD7</f>
        <v>0</v>
      </c>
      <c r="FI7" s="3">
        <f t="shared" si="2"/>
        <v>0</v>
      </c>
      <c r="FJ7" s="3">
        <f t="shared" si="2"/>
        <v>0</v>
      </c>
      <c r="FK7" s="3">
        <f t="shared" si="2"/>
        <v>0</v>
      </c>
      <c r="FL7" s="3">
        <f aca="true" t="shared" si="3" ref="FL7:FO9">H7+BH7-DH7-FH7</f>
        <v>0</v>
      </c>
      <c r="FM7" s="60">
        <f t="shared" si="3"/>
        <v>0</v>
      </c>
      <c r="FN7" s="3">
        <f t="shared" si="3"/>
        <v>0</v>
      </c>
      <c r="FO7" s="40">
        <f t="shared" si="3"/>
        <v>0</v>
      </c>
    </row>
    <row r="8" spans="1:171" ht="12.75">
      <c r="A8" s="64"/>
      <c r="B8" s="27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3">
        <f t="shared" si="0"/>
        <v>0</v>
      </c>
      <c r="BI8" s="3">
        <f t="shared" si="0"/>
        <v>0</v>
      </c>
      <c r="BJ8" s="3">
        <f t="shared" si="0"/>
        <v>0</v>
      </c>
      <c r="BK8" s="3">
        <f t="shared" si="0"/>
        <v>0</v>
      </c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3">
        <f t="shared" si="1"/>
        <v>0</v>
      </c>
      <c r="DI8" s="3">
        <f t="shared" si="1"/>
        <v>0</v>
      </c>
      <c r="DJ8" s="3">
        <f t="shared" si="1"/>
        <v>0</v>
      </c>
      <c r="DK8" s="3">
        <f t="shared" si="1"/>
        <v>0</v>
      </c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3">
        <f t="shared" si="2"/>
        <v>0</v>
      </c>
      <c r="FI8" s="3">
        <f t="shared" si="2"/>
        <v>0</v>
      </c>
      <c r="FJ8" s="3">
        <f t="shared" si="2"/>
        <v>0</v>
      </c>
      <c r="FK8" s="3">
        <f t="shared" si="2"/>
        <v>0</v>
      </c>
      <c r="FL8" s="3">
        <f t="shared" si="3"/>
        <v>0</v>
      </c>
      <c r="FM8" s="60">
        <f t="shared" si="3"/>
        <v>0</v>
      </c>
      <c r="FN8" s="3">
        <f t="shared" si="3"/>
        <v>0</v>
      </c>
      <c r="FO8" s="40">
        <f t="shared" si="3"/>
        <v>0</v>
      </c>
    </row>
    <row r="9" spans="1:171" ht="12.75">
      <c r="A9" s="68"/>
      <c r="B9" s="19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41">
        <f t="shared" si="0"/>
        <v>0</v>
      </c>
      <c r="BI9" s="41">
        <f t="shared" si="0"/>
        <v>0</v>
      </c>
      <c r="BJ9" s="41">
        <f t="shared" si="0"/>
        <v>0</v>
      </c>
      <c r="BK9" s="41">
        <f t="shared" si="0"/>
        <v>0</v>
      </c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3">
        <f t="shared" si="1"/>
        <v>0</v>
      </c>
      <c r="DI9" s="3">
        <f t="shared" si="1"/>
        <v>0</v>
      </c>
      <c r="DJ9" s="3">
        <f t="shared" si="1"/>
        <v>0</v>
      </c>
      <c r="DK9" s="3">
        <f t="shared" si="1"/>
        <v>0</v>
      </c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3">
        <f t="shared" si="2"/>
        <v>0</v>
      </c>
      <c r="FI9" s="3">
        <f t="shared" si="2"/>
        <v>0</v>
      </c>
      <c r="FJ9" s="3">
        <f t="shared" si="2"/>
        <v>0</v>
      </c>
      <c r="FK9" s="3">
        <f t="shared" si="2"/>
        <v>0</v>
      </c>
      <c r="FL9" s="3">
        <f t="shared" si="3"/>
        <v>0</v>
      </c>
      <c r="FM9" s="60">
        <f t="shared" si="3"/>
        <v>0</v>
      </c>
      <c r="FN9" s="3">
        <f t="shared" si="3"/>
        <v>0</v>
      </c>
      <c r="FO9" s="40">
        <f t="shared" si="3"/>
        <v>0</v>
      </c>
    </row>
    <row r="10" spans="1:171" s="35" customFormat="1" ht="14.25">
      <c r="A10" s="69"/>
      <c r="B10" s="44" t="s">
        <v>49</v>
      </c>
      <c r="C10" s="53"/>
      <c r="D10" s="53"/>
      <c r="E10" s="53"/>
      <c r="F10" s="53"/>
      <c r="G10" s="53"/>
      <c r="H10" s="53">
        <f aca="true" t="shared" si="4" ref="H10:AR10">SUM(H7:H9)</f>
        <v>0</v>
      </c>
      <c r="I10" s="53">
        <f t="shared" si="4"/>
        <v>0</v>
      </c>
      <c r="J10" s="53">
        <f t="shared" si="4"/>
        <v>0</v>
      </c>
      <c r="K10" s="53">
        <f t="shared" si="4"/>
        <v>0</v>
      </c>
      <c r="L10" s="53">
        <f t="shared" si="4"/>
        <v>0</v>
      </c>
      <c r="M10" s="53">
        <f t="shared" si="4"/>
        <v>0</v>
      </c>
      <c r="N10" s="53">
        <f t="shared" si="4"/>
        <v>0</v>
      </c>
      <c r="O10" s="53">
        <f t="shared" si="4"/>
        <v>0</v>
      </c>
      <c r="P10" s="53">
        <f t="shared" si="4"/>
        <v>0</v>
      </c>
      <c r="Q10" s="53">
        <f t="shared" si="4"/>
        <v>0</v>
      </c>
      <c r="R10" s="53">
        <f t="shared" si="4"/>
        <v>0</v>
      </c>
      <c r="S10" s="53">
        <f t="shared" si="4"/>
        <v>0</v>
      </c>
      <c r="T10" s="53">
        <f t="shared" si="4"/>
        <v>0</v>
      </c>
      <c r="U10" s="53">
        <f t="shared" si="4"/>
        <v>0</v>
      </c>
      <c r="V10" s="53">
        <f t="shared" si="4"/>
        <v>0</v>
      </c>
      <c r="W10" s="53">
        <f t="shared" si="4"/>
        <v>0</v>
      </c>
      <c r="X10" s="53">
        <f t="shared" si="4"/>
        <v>0</v>
      </c>
      <c r="Y10" s="53">
        <f t="shared" si="4"/>
        <v>0</v>
      </c>
      <c r="Z10" s="53">
        <f t="shared" si="4"/>
        <v>0</v>
      </c>
      <c r="AA10" s="53">
        <f t="shared" si="4"/>
        <v>0</v>
      </c>
      <c r="AB10" s="53">
        <f t="shared" si="4"/>
        <v>0</v>
      </c>
      <c r="AC10" s="53">
        <f t="shared" si="4"/>
        <v>0</v>
      </c>
      <c r="AD10" s="53">
        <f t="shared" si="4"/>
        <v>0</v>
      </c>
      <c r="AE10" s="53">
        <f t="shared" si="4"/>
        <v>0</v>
      </c>
      <c r="AF10" s="53">
        <f t="shared" si="4"/>
        <v>0</v>
      </c>
      <c r="AG10" s="53">
        <f t="shared" si="4"/>
        <v>0</v>
      </c>
      <c r="AH10" s="53">
        <f t="shared" si="4"/>
        <v>0</v>
      </c>
      <c r="AI10" s="53">
        <f t="shared" si="4"/>
        <v>0</v>
      </c>
      <c r="AJ10" s="53">
        <f t="shared" si="4"/>
        <v>0</v>
      </c>
      <c r="AK10" s="53">
        <f t="shared" si="4"/>
        <v>0</v>
      </c>
      <c r="AL10" s="53">
        <f t="shared" si="4"/>
        <v>0</v>
      </c>
      <c r="AM10" s="53">
        <f t="shared" si="4"/>
        <v>0</v>
      </c>
      <c r="AN10" s="53">
        <f t="shared" si="4"/>
        <v>0</v>
      </c>
      <c r="AO10" s="53">
        <f t="shared" si="4"/>
        <v>0</v>
      </c>
      <c r="AP10" s="53">
        <f t="shared" si="4"/>
        <v>0</v>
      </c>
      <c r="AQ10" s="53">
        <f t="shared" si="4"/>
        <v>0</v>
      </c>
      <c r="AR10" s="53">
        <f t="shared" si="4"/>
        <v>0</v>
      </c>
      <c r="AS10" s="53"/>
      <c r="AT10" s="53"/>
      <c r="AU10" s="53"/>
      <c r="AV10" s="53">
        <f>SUM(AV7:AV9)</f>
        <v>0</v>
      </c>
      <c r="AW10" s="53"/>
      <c r="AX10" s="53"/>
      <c r="AY10" s="53"/>
      <c r="AZ10" s="53">
        <f>SUM(AZ7:AZ9)</f>
        <v>0</v>
      </c>
      <c r="BA10" s="53"/>
      <c r="BB10" s="53"/>
      <c r="BC10" s="53"/>
      <c r="BD10" s="53">
        <f>SUM(BD7:BD9)</f>
        <v>0</v>
      </c>
      <c r="BE10" s="53"/>
      <c r="BF10" s="53"/>
      <c r="BG10" s="53"/>
      <c r="BH10" s="20">
        <f aca="true" t="shared" si="5" ref="BH10:CM10">SUM(BH7:BH9)</f>
        <v>0</v>
      </c>
      <c r="BI10" s="20">
        <f t="shared" si="5"/>
        <v>0</v>
      </c>
      <c r="BJ10" s="20">
        <f t="shared" si="5"/>
        <v>0</v>
      </c>
      <c r="BK10" s="20">
        <f t="shared" si="5"/>
        <v>0</v>
      </c>
      <c r="BL10" s="53">
        <f t="shared" si="5"/>
        <v>0</v>
      </c>
      <c r="BM10" s="53">
        <f t="shared" si="5"/>
        <v>0</v>
      </c>
      <c r="BN10" s="53">
        <f t="shared" si="5"/>
        <v>0</v>
      </c>
      <c r="BO10" s="53">
        <f t="shared" si="5"/>
        <v>0</v>
      </c>
      <c r="BP10" s="53">
        <f t="shared" si="5"/>
        <v>0</v>
      </c>
      <c r="BQ10" s="53">
        <f t="shared" si="5"/>
        <v>0</v>
      </c>
      <c r="BR10" s="53">
        <f t="shared" si="5"/>
        <v>0</v>
      </c>
      <c r="BS10" s="53">
        <f t="shared" si="5"/>
        <v>0</v>
      </c>
      <c r="BT10" s="53">
        <f t="shared" si="5"/>
        <v>0</v>
      </c>
      <c r="BU10" s="53">
        <f t="shared" si="5"/>
        <v>0</v>
      </c>
      <c r="BV10" s="53">
        <f t="shared" si="5"/>
        <v>0</v>
      </c>
      <c r="BW10" s="53">
        <f t="shared" si="5"/>
        <v>0</v>
      </c>
      <c r="BX10" s="53">
        <f t="shared" si="5"/>
        <v>0</v>
      </c>
      <c r="BY10" s="53">
        <f t="shared" si="5"/>
        <v>0</v>
      </c>
      <c r="BZ10" s="53">
        <f t="shared" si="5"/>
        <v>0</v>
      </c>
      <c r="CA10" s="53">
        <f t="shared" si="5"/>
        <v>0</v>
      </c>
      <c r="CB10" s="53">
        <f t="shared" si="5"/>
        <v>0</v>
      </c>
      <c r="CC10" s="53">
        <f t="shared" si="5"/>
        <v>0</v>
      </c>
      <c r="CD10" s="53">
        <f t="shared" si="5"/>
        <v>0</v>
      </c>
      <c r="CE10" s="53">
        <f t="shared" si="5"/>
        <v>0</v>
      </c>
      <c r="CF10" s="53">
        <f t="shared" si="5"/>
        <v>0</v>
      </c>
      <c r="CG10" s="53">
        <f t="shared" si="5"/>
        <v>0</v>
      </c>
      <c r="CH10" s="53">
        <f t="shared" si="5"/>
        <v>0</v>
      </c>
      <c r="CI10" s="53">
        <f t="shared" si="5"/>
        <v>0</v>
      </c>
      <c r="CJ10" s="53">
        <f t="shared" si="5"/>
        <v>0</v>
      </c>
      <c r="CK10" s="53">
        <f t="shared" si="5"/>
        <v>0</v>
      </c>
      <c r="CL10" s="53">
        <f t="shared" si="5"/>
        <v>0</v>
      </c>
      <c r="CM10" s="53">
        <f t="shared" si="5"/>
        <v>0</v>
      </c>
      <c r="CN10" s="53">
        <f aca="true" t="shared" si="6" ref="CN10:DS10">SUM(CN7:CN9)</f>
        <v>0</v>
      </c>
      <c r="CO10" s="53">
        <f t="shared" si="6"/>
        <v>0</v>
      </c>
      <c r="CP10" s="53">
        <f t="shared" si="6"/>
        <v>0</v>
      </c>
      <c r="CQ10" s="53">
        <f t="shared" si="6"/>
        <v>0</v>
      </c>
      <c r="CR10" s="53">
        <f t="shared" si="6"/>
        <v>0</v>
      </c>
      <c r="CS10" s="53">
        <f t="shared" si="6"/>
        <v>0</v>
      </c>
      <c r="CT10" s="53">
        <f t="shared" si="6"/>
        <v>0</v>
      </c>
      <c r="CU10" s="53">
        <f t="shared" si="6"/>
        <v>0</v>
      </c>
      <c r="CV10" s="53">
        <f t="shared" si="6"/>
        <v>0</v>
      </c>
      <c r="CW10" s="53">
        <f t="shared" si="6"/>
        <v>0</v>
      </c>
      <c r="CX10" s="53">
        <f t="shared" si="6"/>
        <v>0</v>
      </c>
      <c r="CY10" s="53">
        <f t="shared" si="6"/>
        <v>0</v>
      </c>
      <c r="CZ10" s="53">
        <f t="shared" si="6"/>
        <v>0</v>
      </c>
      <c r="DA10" s="53">
        <f t="shared" si="6"/>
        <v>0</v>
      </c>
      <c r="DB10" s="53">
        <f t="shared" si="6"/>
        <v>0</v>
      </c>
      <c r="DC10" s="53">
        <f t="shared" si="6"/>
        <v>0</v>
      </c>
      <c r="DD10" s="53">
        <f t="shared" si="6"/>
        <v>0</v>
      </c>
      <c r="DE10" s="53">
        <f t="shared" si="6"/>
        <v>0</v>
      </c>
      <c r="DF10" s="53">
        <f t="shared" si="6"/>
        <v>0</v>
      </c>
      <c r="DG10" s="53">
        <f t="shared" si="6"/>
        <v>0</v>
      </c>
      <c r="DH10" s="53">
        <f t="shared" si="6"/>
        <v>0</v>
      </c>
      <c r="DI10" s="53">
        <f t="shared" si="6"/>
        <v>0</v>
      </c>
      <c r="DJ10" s="53">
        <f t="shared" si="6"/>
        <v>0</v>
      </c>
      <c r="DK10" s="53">
        <f t="shared" si="6"/>
        <v>0</v>
      </c>
      <c r="DL10" s="53">
        <f t="shared" si="6"/>
        <v>0</v>
      </c>
      <c r="DM10" s="53">
        <f t="shared" si="6"/>
        <v>0</v>
      </c>
      <c r="DN10" s="53">
        <f t="shared" si="6"/>
        <v>0</v>
      </c>
      <c r="DO10" s="53">
        <f t="shared" si="6"/>
        <v>0</v>
      </c>
      <c r="DP10" s="53">
        <f t="shared" si="6"/>
        <v>0</v>
      </c>
      <c r="DQ10" s="53">
        <f t="shared" si="6"/>
        <v>0</v>
      </c>
      <c r="DR10" s="53">
        <f t="shared" si="6"/>
        <v>0</v>
      </c>
      <c r="DS10" s="53">
        <f t="shared" si="6"/>
        <v>0</v>
      </c>
      <c r="DT10" s="53">
        <f aca="true" t="shared" si="7" ref="DT10:EY10">SUM(DT7:DT9)</f>
        <v>0</v>
      </c>
      <c r="DU10" s="53">
        <f t="shared" si="7"/>
        <v>0</v>
      </c>
      <c r="DV10" s="53">
        <f t="shared" si="7"/>
        <v>0</v>
      </c>
      <c r="DW10" s="53">
        <f t="shared" si="7"/>
        <v>0</v>
      </c>
      <c r="DX10" s="53">
        <f t="shared" si="7"/>
        <v>0</v>
      </c>
      <c r="DY10" s="53">
        <f t="shared" si="7"/>
        <v>0</v>
      </c>
      <c r="DZ10" s="53">
        <f t="shared" si="7"/>
        <v>0</v>
      </c>
      <c r="EA10" s="53">
        <f t="shared" si="7"/>
        <v>0</v>
      </c>
      <c r="EB10" s="53">
        <f t="shared" si="7"/>
        <v>0</v>
      </c>
      <c r="EC10" s="53">
        <f t="shared" si="7"/>
        <v>0</v>
      </c>
      <c r="ED10" s="53">
        <f t="shared" si="7"/>
        <v>0</v>
      </c>
      <c r="EE10" s="53">
        <f t="shared" si="7"/>
        <v>0</v>
      </c>
      <c r="EF10" s="53">
        <f t="shared" si="7"/>
        <v>0</v>
      </c>
      <c r="EG10" s="53">
        <f t="shared" si="7"/>
        <v>0</v>
      </c>
      <c r="EH10" s="53">
        <f t="shared" si="7"/>
        <v>0</v>
      </c>
      <c r="EI10" s="53">
        <f t="shared" si="7"/>
        <v>0</v>
      </c>
      <c r="EJ10" s="53">
        <f t="shared" si="7"/>
        <v>0</v>
      </c>
      <c r="EK10" s="53">
        <f t="shared" si="7"/>
        <v>0</v>
      </c>
      <c r="EL10" s="53">
        <f t="shared" si="7"/>
        <v>0</v>
      </c>
      <c r="EM10" s="53">
        <f t="shared" si="7"/>
        <v>0</v>
      </c>
      <c r="EN10" s="53">
        <f t="shared" si="7"/>
        <v>0</v>
      </c>
      <c r="EO10" s="53">
        <f t="shared" si="7"/>
        <v>0</v>
      </c>
      <c r="EP10" s="53">
        <f t="shared" si="7"/>
        <v>0</v>
      </c>
      <c r="EQ10" s="53">
        <f t="shared" si="7"/>
        <v>0</v>
      </c>
      <c r="ER10" s="53">
        <f t="shared" si="7"/>
        <v>0</v>
      </c>
      <c r="ES10" s="53">
        <f t="shared" si="7"/>
        <v>0</v>
      </c>
      <c r="ET10" s="53">
        <f t="shared" si="7"/>
        <v>0</v>
      </c>
      <c r="EU10" s="53">
        <f t="shared" si="7"/>
        <v>0</v>
      </c>
      <c r="EV10" s="53">
        <f t="shared" si="7"/>
        <v>0</v>
      </c>
      <c r="EW10" s="53">
        <f t="shared" si="7"/>
        <v>0</v>
      </c>
      <c r="EX10" s="53">
        <f t="shared" si="7"/>
        <v>0</v>
      </c>
      <c r="EY10" s="53">
        <f t="shared" si="7"/>
        <v>0</v>
      </c>
      <c r="EZ10" s="53">
        <f aca="true" t="shared" si="8" ref="EZ10:FO10">SUM(EZ7:EZ9)</f>
        <v>0</v>
      </c>
      <c r="FA10" s="53">
        <f t="shared" si="8"/>
        <v>0</v>
      </c>
      <c r="FB10" s="53">
        <f t="shared" si="8"/>
        <v>0</v>
      </c>
      <c r="FC10" s="53">
        <f t="shared" si="8"/>
        <v>0</v>
      </c>
      <c r="FD10" s="53">
        <f t="shared" si="8"/>
        <v>0</v>
      </c>
      <c r="FE10" s="53">
        <f t="shared" si="8"/>
        <v>0</v>
      </c>
      <c r="FF10" s="53">
        <f t="shared" si="8"/>
        <v>0</v>
      </c>
      <c r="FG10" s="53">
        <f t="shared" si="8"/>
        <v>0</v>
      </c>
      <c r="FH10" s="53">
        <f t="shared" si="8"/>
        <v>0</v>
      </c>
      <c r="FI10" s="53">
        <f t="shared" si="8"/>
        <v>0</v>
      </c>
      <c r="FJ10" s="53">
        <f t="shared" si="8"/>
        <v>0</v>
      </c>
      <c r="FK10" s="53">
        <f t="shared" si="8"/>
        <v>0</v>
      </c>
      <c r="FL10" s="53">
        <f t="shared" si="8"/>
        <v>0</v>
      </c>
      <c r="FM10" s="53">
        <f t="shared" si="8"/>
        <v>0</v>
      </c>
      <c r="FN10" s="53">
        <f t="shared" si="8"/>
        <v>0</v>
      </c>
      <c r="FO10" s="54">
        <f t="shared" si="8"/>
        <v>0</v>
      </c>
    </row>
    <row r="11" spans="1:171" s="22" customFormat="1" ht="12.75">
      <c r="A11" s="70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4"/>
    </row>
    <row r="12" spans="1:171" s="51" customFormat="1" ht="22.5" customHeight="1">
      <c r="A12" s="66" t="s">
        <v>13</v>
      </c>
      <c r="B12" s="177" t="s">
        <v>66</v>
      </c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178"/>
      <c r="BY12" s="178"/>
      <c r="BZ12" s="178"/>
      <c r="CA12" s="178"/>
      <c r="CB12" s="178"/>
      <c r="CC12" s="178"/>
      <c r="CD12" s="178"/>
      <c r="CE12" s="178"/>
      <c r="CF12" s="178"/>
      <c r="CG12" s="178"/>
      <c r="CH12" s="178"/>
      <c r="CI12" s="178"/>
      <c r="CJ12" s="178"/>
      <c r="CK12" s="178"/>
      <c r="CL12" s="178"/>
      <c r="CM12" s="178"/>
      <c r="CN12" s="178"/>
      <c r="CO12" s="178"/>
      <c r="CP12" s="178"/>
      <c r="CQ12" s="178"/>
      <c r="CR12" s="178"/>
      <c r="CS12" s="178"/>
      <c r="CT12" s="178"/>
      <c r="CU12" s="178"/>
      <c r="CV12" s="178"/>
      <c r="CW12" s="178"/>
      <c r="CX12" s="178"/>
      <c r="CY12" s="178"/>
      <c r="CZ12" s="178"/>
      <c r="DA12" s="178"/>
      <c r="DB12" s="178"/>
      <c r="DC12" s="178"/>
      <c r="DD12" s="178"/>
      <c r="DE12" s="178"/>
      <c r="DF12" s="178"/>
      <c r="DG12" s="178"/>
      <c r="DH12" s="178"/>
      <c r="DI12" s="178"/>
      <c r="DJ12" s="178"/>
      <c r="DK12" s="178"/>
      <c r="DL12" s="178"/>
      <c r="DM12" s="178"/>
      <c r="DN12" s="178"/>
      <c r="DO12" s="178"/>
      <c r="DP12" s="178"/>
      <c r="DQ12" s="178"/>
      <c r="DR12" s="178"/>
      <c r="DS12" s="178"/>
      <c r="DT12" s="178"/>
      <c r="DU12" s="178"/>
      <c r="DV12" s="178"/>
      <c r="DW12" s="178"/>
      <c r="DX12" s="178"/>
      <c r="DY12" s="178"/>
      <c r="DZ12" s="178"/>
      <c r="EA12" s="178"/>
      <c r="EB12" s="178"/>
      <c r="EC12" s="178"/>
      <c r="ED12" s="178"/>
      <c r="EE12" s="178"/>
      <c r="EF12" s="178"/>
      <c r="EG12" s="178"/>
      <c r="EH12" s="178"/>
      <c r="EI12" s="178"/>
      <c r="EJ12" s="178"/>
      <c r="EK12" s="178"/>
      <c r="EL12" s="178"/>
      <c r="EM12" s="178"/>
      <c r="EN12" s="178"/>
      <c r="EO12" s="178"/>
      <c r="EP12" s="178"/>
      <c r="EQ12" s="178"/>
      <c r="ER12" s="178"/>
      <c r="ES12" s="178"/>
      <c r="ET12" s="178"/>
      <c r="EU12" s="178"/>
      <c r="EV12" s="178"/>
      <c r="EW12" s="178"/>
      <c r="EX12" s="178"/>
      <c r="EY12" s="178"/>
      <c r="EZ12" s="178"/>
      <c r="FA12" s="178"/>
      <c r="FB12" s="178"/>
      <c r="FC12" s="178"/>
      <c r="FD12" s="178"/>
      <c r="FE12" s="178"/>
      <c r="FF12" s="178"/>
      <c r="FG12" s="178"/>
      <c r="FH12" s="178"/>
      <c r="FI12" s="178"/>
      <c r="FJ12" s="178"/>
      <c r="FK12" s="178"/>
      <c r="FL12" s="178"/>
      <c r="FM12" s="178"/>
      <c r="FN12" s="178"/>
      <c r="FO12" s="179"/>
    </row>
    <row r="13" spans="1:172" ht="25.5">
      <c r="A13" s="67" t="s">
        <v>98</v>
      </c>
      <c r="B13" s="56" t="s">
        <v>83</v>
      </c>
      <c r="C13" s="57" t="s">
        <v>84</v>
      </c>
      <c r="D13" s="3">
        <v>5718168</v>
      </c>
      <c r="E13" s="57" t="s">
        <v>82</v>
      </c>
      <c r="F13" s="58">
        <v>37986</v>
      </c>
      <c r="G13" s="3"/>
      <c r="H13" s="3">
        <v>4718168</v>
      </c>
      <c r="I13" s="60">
        <v>5279574.92</v>
      </c>
      <c r="J13" s="3"/>
      <c r="K13" s="3"/>
      <c r="L13" s="3"/>
      <c r="M13" s="3"/>
      <c r="N13" s="3"/>
      <c r="O13" s="3"/>
      <c r="P13" s="3"/>
      <c r="Q13" s="60">
        <v>60108.17</v>
      </c>
      <c r="R13" s="3"/>
      <c r="S13" s="3"/>
      <c r="T13" s="3"/>
      <c r="U13" s="3">
        <v>54291.25</v>
      </c>
      <c r="V13" s="3"/>
      <c r="W13" s="3"/>
      <c r="X13" s="3"/>
      <c r="Y13" s="60">
        <v>60108.17</v>
      </c>
      <c r="Z13" s="3"/>
      <c r="AA13" s="3"/>
      <c r="AB13" s="3"/>
      <c r="AC13" s="3">
        <v>58169.19</v>
      </c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>
        <v>60108.17</v>
      </c>
      <c r="AT13" s="3"/>
      <c r="AU13" s="3"/>
      <c r="AV13" s="3"/>
      <c r="AW13" s="3"/>
      <c r="AX13" s="3"/>
      <c r="AY13" s="3"/>
      <c r="AZ13" s="3"/>
      <c r="BA13" s="60"/>
      <c r="BB13" s="3"/>
      <c r="BC13" s="3"/>
      <c r="BD13" s="3"/>
      <c r="BE13" s="3"/>
      <c r="BF13" s="3"/>
      <c r="BG13" s="3"/>
      <c r="BH13" s="3">
        <f aca="true" t="shared" si="9" ref="BH13:BK15">L13+P13+T13+X13+AB13+AF13+AJ13+AN13+AR13+AV13+AZ13+BD13</f>
        <v>0</v>
      </c>
      <c r="BI13" s="3">
        <f t="shared" si="9"/>
        <v>292784.95</v>
      </c>
      <c r="BJ13" s="3">
        <f t="shared" si="9"/>
        <v>0</v>
      </c>
      <c r="BK13" s="3">
        <f t="shared" si="9"/>
        <v>0</v>
      </c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>
        <f aca="true" t="shared" si="10" ref="DH13:DK15">BL13+BP13+BT13+BX13+CB13+CF13+CJ13+CN13+CR13+CV13+CZ13+DD13</f>
        <v>0</v>
      </c>
      <c r="DI13" s="3">
        <f t="shared" si="10"/>
        <v>0</v>
      </c>
      <c r="DJ13" s="3">
        <f t="shared" si="10"/>
        <v>0</v>
      </c>
      <c r="DK13" s="3">
        <f t="shared" si="10"/>
        <v>0</v>
      </c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>
        <v>4718168</v>
      </c>
      <c r="EW13" s="3">
        <f>4213139.69+1359220.18</f>
        <v>5572359.87</v>
      </c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>
        <f aca="true" t="shared" si="11" ref="FH13:FK15">DL13+DP13+DT13+DX13+EB13+EF13+EJ13+EN13+ER13+EV13+EZ13+FD13</f>
        <v>4718168</v>
      </c>
      <c r="FI13" s="3">
        <f t="shared" si="11"/>
        <v>5572359.87</v>
      </c>
      <c r="FJ13" s="3">
        <f t="shared" si="11"/>
        <v>0</v>
      </c>
      <c r="FK13" s="3">
        <f t="shared" si="11"/>
        <v>0</v>
      </c>
      <c r="FL13" s="3">
        <f aca="true" t="shared" si="12" ref="FL13:FO15">H13+BH13-DH13-FH13</f>
        <v>0</v>
      </c>
      <c r="FM13" s="60">
        <f t="shared" si="12"/>
        <v>0</v>
      </c>
      <c r="FN13" s="3">
        <f t="shared" si="12"/>
        <v>0</v>
      </c>
      <c r="FO13" s="40">
        <f t="shared" si="12"/>
        <v>0</v>
      </c>
      <c r="FP13" s="61">
        <f>'[1]Начисление % по займу'!$F$40-FM13</f>
        <v>5572359.869589042</v>
      </c>
    </row>
    <row r="14" spans="1:171" ht="88.5" customHeight="1">
      <c r="A14" s="64" t="s">
        <v>104</v>
      </c>
      <c r="B14" s="56" t="s">
        <v>109</v>
      </c>
      <c r="C14" s="76" t="s">
        <v>105</v>
      </c>
      <c r="D14" s="4">
        <v>1500000</v>
      </c>
      <c r="E14" s="76" t="s">
        <v>106</v>
      </c>
      <c r="F14" s="58">
        <v>39076</v>
      </c>
      <c r="G14" s="76" t="s">
        <v>107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>
        <v>1500000</v>
      </c>
      <c r="Y14" s="4">
        <v>7019.18</v>
      </c>
      <c r="Z14" s="4"/>
      <c r="AA14" s="4">
        <v>22500</v>
      </c>
      <c r="AB14" s="4"/>
      <c r="AC14" s="4">
        <v>15041.1</v>
      </c>
      <c r="AD14" s="4"/>
      <c r="AE14" s="4"/>
      <c r="AF14" s="4"/>
      <c r="AG14" s="4">
        <v>15542.47</v>
      </c>
      <c r="AH14" s="4"/>
      <c r="AI14" s="4">
        <v>616.44</v>
      </c>
      <c r="AJ14" s="4"/>
      <c r="AK14" s="4">
        <v>12634.52</v>
      </c>
      <c r="AL14" s="4"/>
      <c r="AM14" s="4"/>
      <c r="AN14" s="4"/>
      <c r="AO14" s="4">
        <v>10796.16</v>
      </c>
      <c r="AP14" s="4"/>
      <c r="AQ14" s="4"/>
      <c r="AR14" s="4"/>
      <c r="AS14" s="4">
        <v>7988.49</v>
      </c>
      <c r="AT14" s="4"/>
      <c r="AU14" s="4">
        <v>515.07</v>
      </c>
      <c r="AV14" s="4"/>
      <c r="AW14" s="4">
        <v>7019.18</v>
      </c>
      <c r="AX14" s="4"/>
      <c r="AY14" s="4"/>
      <c r="AZ14" s="4"/>
      <c r="BA14" s="4">
        <v>4698.3</v>
      </c>
      <c r="BB14" s="4"/>
      <c r="BC14" s="4"/>
      <c r="BD14" s="4"/>
      <c r="BE14" s="4">
        <v>1604.38</v>
      </c>
      <c r="BF14" s="4"/>
      <c r="BG14" s="4">
        <v>218.39</v>
      </c>
      <c r="BH14" s="4">
        <f t="shared" si="9"/>
        <v>1500000</v>
      </c>
      <c r="BI14" s="4">
        <f t="shared" si="9"/>
        <v>82343.78000000001</v>
      </c>
      <c r="BJ14" s="4">
        <f t="shared" si="9"/>
        <v>0</v>
      </c>
      <c r="BK14" s="4">
        <f t="shared" si="9"/>
        <v>23849.899999999998</v>
      </c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>
        <v>7019.18</v>
      </c>
      <c r="BZ14" s="77"/>
      <c r="CA14" s="4">
        <v>22500</v>
      </c>
      <c r="CB14" s="4"/>
      <c r="CC14" s="4">
        <v>15041.1</v>
      </c>
      <c r="CD14" s="4"/>
      <c r="CE14" s="4"/>
      <c r="CF14" s="4">
        <v>200000</v>
      </c>
      <c r="CG14" s="4">
        <v>15542.47</v>
      </c>
      <c r="CH14" s="4"/>
      <c r="CI14" s="4">
        <v>616.44</v>
      </c>
      <c r="CJ14" s="4">
        <v>200000</v>
      </c>
      <c r="CK14" s="4">
        <v>12634.52</v>
      </c>
      <c r="CL14" s="4"/>
      <c r="CM14" s="4"/>
      <c r="CN14" s="4">
        <f>200000+200000</f>
        <v>400000</v>
      </c>
      <c r="CO14" s="4">
        <v>10796.16</v>
      </c>
      <c r="CP14" s="4"/>
      <c r="CQ14" s="4"/>
      <c r="CR14" s="4"/>
      <c r="CS14" s="4">
        <v>7988.49</v>
      </c>
      <c r="CT14" s="4"/>
      <c r="CU14" s="4">
        <v>515.07</v>
      </c>
      <c r="CV14" s="4">
        <v>200000</v>
      </c>
      <c r="CW14" s="4">
        <v>7019.18</v>
      </c>
      <c r="CX14" s="4"/>
      <c r="CY14" s="4"/>
      <c r="CZ14" s="4">
        <v>200000</v>
      </c>
      <c r="DA14" s="4">
        <v>4698.3</v>
      </c>
      <c r="DB14" s="4"/>
      <c r="DC14" s="4"/>
      <c r="DD14" s="4">
        <v>300000</v>
      </c>
      <c r="DE14" s="4">
        <v>1604.38</v>
      </c>
      <c r="DF14" s="4"/>
      <c r="DG14" s="4">
        <v>218.39</v>
      </c>
      <c r="DH14" s="4">
        <f t="shared" si="10"/>
        <v>1500000</v>
      </c>
      <c r="DI14" s="4">
        <f t="shared" si="10"/>
        <v>82343.78000000001</v>
      </c>
      <c r="DJ14" s="4">
        <f t="shared" si="10"/>
        <v>0</v>
      </c>
      <c r="DK14" s="4">
        <f t="shared" si="10"/>
        <v>23849.899999999998</v>
      </c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>
        <f t="shared" si="11"/>
        <v>0</v>
      </c>
      <c r="FI14" s="4">
        <f t="shared" si="11"/>
        <v>0</v>
      </c>
      <c r="FJ14" s="4">
        <f t="shared" si="11"/>
        <v>0</v>
      </c>
      <c r="FK14" s="4">
        <f t="shared" si="11"/>
        <v>0</v>
      </c>
      <c r="FL14" s="3">
        <f t="shared" si="12"/>
        <v>0</v>
      </c>
      <c r="FM14" s="60">
        <f t="shared" si="12"/>
        <v>0</v>
      </c>
      <c r="FN14" s="3">
        <f t="shared" si="12"/>
        <v>0</v>
      </c>
      <c r="FO14" s="40">
        <f t="shared" si="12"/>
        <v>0</v>
      </c>
    </row>
    <row r="15" spans="1:171" ht="12.75">
      <c r="A15" s="68"/>
      <c r="B15" s="19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4">
        <f t="shared" si="9"/>
        <v>0</v>
      </c>
      <c r="BI15" s="5">
        <f t="shared" si="9"/>
        <v>0</v>
      </c>
      <c r="BJ15" s="5">
        <f t="shared" si="9"/>
        <v>0</v>
      </c>
      <c r="BK15" s="5">
        <f t="shared" si="9"/>
        <v>0</v>
      </c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4">
        <f t="shared" si="10"/>
        <v>0</v>
      </c>
      <c r="DI15" s="4">
        <f t="shared" si="10"/>
        <v>0</v>
      </c>
      <c r="DJ15" s="4">
        <f t="shared" si="10"/>
        <v>0</v>
      </c>
      <c r="DK15" s="4">
        <f t="shared" si="10"/>
        <v>0</v>
      </c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4">
        <f t="shared" si="11"/>
        <v>0</v>
      </c>
      <c r="FI15" s="4">
        <f t="shared" si="11"/>
        <v>0</v>
      </c>
      <c r="FJ15" s="4">
        <f t="shared" si="11"/>
        <v>0</v>
      </c>
      <c r="FK15" s="4">
        <f t="shared" si="11"/>
        <v>0</v>
      </c>
      <c r="FL15" s="3">
        <f t="shared" si="12"/>
        <v>0</v>
      </c>
      <c r="FM15" s="60">
        <f t="shared" si="12"/>
        <v>0</v>
      </c>
      <c r="FN15" s="3">
        <f t="shared" si="12"/>
        <v>0</v>
      </c>
      <c r="FO15" s="40">
        <f t="shared" si="12"/>
        <v>0</v>
      </c>
    </row>
    <row r="16" spans="1:171" s="35" customFormat="1" ht="14.25">
      <c r="A16" s="69"/>
      <c r="B16" s="44" t="s">
        <v>50</v>
      </c>
      <c r="C16" s="53"/>
      <c r="D16" s="53"/>
      <c r="E16" s="53"/>
      <c r="F16" s="53"/>
      <c r="G16" s="53"/>
      <c r="H16" s="53">
        <f aca="true" t="shared" si="13" ref="H16:AM16">SUM(H13:H15)</f>
        <v>4718168</v>
      </c>
      <c r="I16" s="53">
        <f t="shared" si="13"/>
        <v>5279574.92</v>
      </c>
      <c r="J16" s="53">
        <f t="shared" si="13"/>
        <v>0</v>
      </c>
      <c r="K16" s="53">
        <f t="shared" si="13"/>
        <v>0</v>
      </c>
      <c r="L16" s="53">
        <f t="shared" si="13"/>
        <v>0</v>
      </c>
      <c r="M16" s="53">
        <f t="shared" si="13"/>
        <v>0</v>
      </c>
      <c r="N16" s="53">
        <f t="shared" si="13"/>
        <v>0</v>
      </c>
      <c r="O16" s="53">
        <f t="shared" si="13"/>
        <v>0</v>
      </c>
      <c r="P16" s="53">
        <f t="shared" si="13"/>
        <v>0</v>
      </c>
      <c r="Q16" s="53">
        <f t="shared" si="13"/>
        <v>60108.17</v>
      </c>
      <c r="R16" s="53">
        <f t="shared" si="13"/>
        <v>0</v>
      </c>
      <c r="S16" s="53">
        <f t="shared" si="13"/>
        <v>0</v>
      </c>
      <c r="T16" s="53">
        <f t="shared" si="13"/>
        <v>0</v>
      </c>
      <c r="U16" s="53">
        <f t="shared" si="13"/>
        <v>54291.25</v>
      </c>
      <c r="V16" s="53">
        <f t="shared" si="13"/>
        <v>0</v>
      </c>
      <c r="W16" s="53">
        <f t="shared" si="13"/>
        <v>0</v>
      </c>
      <c r="X16" s="53">
        <f t="shared" si="13"/>
        <v>1500000</v>
      </c>
      <c r="Y16" s="53">
        <f t="shared" si="13"/>
        <v>67127.35</v>
      </c>
      <c r="Z16" s="53">
        <f t="shared" si="13"/>
        <v>0</v>
      </c>
      <c r="AA16" s="53">
        <f t="shared" si="13"/>
        <v>22500</v>
      </c>
      <c r="AB16" s="53">
        <f t="shared" si="13"/>
        <v>0</v>
      </c>
      <c r="AC16" s="53">
        <f t="shared" si="13"/>
        <v>73210.29000000001</v>
      </c>
      <c r="AD16" s="53">
        <f t="shared" si="13"/>
        <v>0</v>
      </c>
      <c r="AE16" s="53">
        <f t="shared" si="13"/>
        <v>0</v>
      </c>
      <c r="AF16" s="53">
        <f t="shared" si="13"/>
        <v>0</v>
      </c>
      <c r="AG16" s="53">
        <f t="shared" si="13"/>
        <v>15542.47</v>
      </c>
      <c r="AH16" s="53">
        <f t="shared" si="13"/>
        <v>0</v>
      </c>
      <c r="AI16" s="53">
        <f t="shared" si="13"/>
        <v>616.44</v>
      </c>
      <c r="AJ16" s="53">
        <f t="shared" si="13"/>
        <v>0</v>
      </c>
      <c r="AK16" s="53">
        <f t="shared" si="13"/>
        <v>12634.52</v>
      </c>
      <c r="AL16" s="53">
        <f t="shared" si="13"/>
        <v>0</v>
      </c>
      <c r="AM16" s="53">
        <f t="shared" si="13"/>
        <v>0</v>
      </c>
      <c r="AN16" s="53">
        <f aca="true" t="shared" si="14" ref="AN16:BS16">SUM(AN13:AN15)</f>
        <v>0</v>
      </c>
      <c r="AO16" s="53">
        <f t="shared" si="14"/>
        <v>10796.16</v>
      </c>
      <c r="AP16" s="53">
        <f t="shared" si="14"/>
        <v>0</v>
      </c>
      <c r="AQ16" s="53">
        <f t="shared" si="14"/>
        <v>0</v>
      </c>
      <c r="AR16" s="53">
        <f t="shared" si="14"/>
        <v>0</v>
      </c>
      <c r="AS16" s="53">
        <f t="shared" si="14"/>
        <v>68096.66</v>
      </c>
      <c r="AT16" s="53">
        <f t="shared" si="14"/>
        <v>0</v>
      </c>
      <c r="AU16" s="53">
        <f t="shared" si="14"/>
        <v>515.07</v>
      </c>
      <c r="AV16" s="53">
        <f t="shared" si="14"/>
        <v>0</v>
      </c>
      <c r="AW16" s="53">
        <f t="shared" si="14"/>
        <v>7019.18</v>
      </c>
      <c r="AX16" s="53">
        <f t="shared" si="14"/>
        <v>0</v>
      </c>
      <c r="AY16" s="53">
        <f t="shared" si="14"/>
        <v>0</v>
      </c>
      <c r="AZ16" s="53">
        <f t="shared" si="14"/>
        <v>0</v>
      </c>
      <c r="BA16" s="53">
        <f t="shared" si="14"/>
        <v>4698.3</v>
      </c>
      <c r="BB16" s="53">
        <f t="shared" si="14"/>
        <v>0</v>
      </c>
      <c r="BC16" s="53">
        <f t="shared" si="14"/>
        <v>0</v>
      </c>
      <c r="BD16" s="53">
        <f t="shared" si="14"/>
        <v>0</v>
      </c>
      <c r="BE16" s="53">
        <f t="shared" si="14"/>
        <v>1604.38</v>
      </c>
      <c r="BF16" s="53">
        <f t="shared" si="14"/>
        <v>0</v>
      </c>
      <c r="BG16" s="53">
        <f t="shared" si="14"/>
        <v>218.39</v>
      </c>
      <c r="BH16" s="53">
        <f t="shared" si="14"/>
        <v>1500000</v>
      </c>
      <c r="BI16" s="53">
        <f t="shared" si="14"/>
        <v>375128.73000000004</v>
      </c>
      <c r="BJ16" s="53">
        <f t="shared" si="14"/>
        <v>0</v>
      </c>
      <c r="BK16" s="53">
        <f t="shared" si="14"/>
        <v>23849.899999999998</v>
      </c>
      <c r="BL16" s="53">
        <f t="shared" si="14"/>
        <v>0</v>
      </c>
      <c r="BM16" s="53">
        <f t="shared" si="14"/>
        <v>0</v>
      </c>
      <c r="BN16" s="53">
        <f t="shared" si="14"/>
        <v>0</v>
      </c>
      <c r="BO16" s="53">
        <f t="shared" si="14"/>
        <v>0</v>
      </c>
      <c r="BP16" s="53">
        <f t="shared" si="14"/>
        <v>0</v>
      </c>
      <c r="BQ16" s="53">
        <f t="shared" si="14"/>
        <v>0</v>
      </c>
      <c r="BR16" s="53">
        <f t="shared" si="14"/>
        <v>0</v>
      </c>
      <c r="BS16" s="53">
        <f t="shared" si="14"/>
        <v>0</v>
      </c>
      <c r="BT16" s="53">
        <f aca="true" t="shared" si="15" ref="BT16:CY16">SUM(BT13:BT15)</f>
        <v>0</v>
      </c>
      <c r="BU16" s="53">
        <f t="shared" si="15"/>
        <v>0</v>
      </c>
      <c r="BV16" s="53">
        <f t="shared" si="15"/>
        <v>0</v>
      </c>
      <c r="BW16" s="53">
        <f t="shared" si="15"/>
        <v>0</v>
      </c>
      <c r="BX16" s="53">
        <f t="shared" si="15"/>
        <v>0</v>
      </c>
      <c r="BY16" s="53">
        <f t="shared" si="15"/>
        <v>7019.18</v>
      </c>
      <c r="BZ16" s="78">
        <f t="shared" si="15"/>
        <v>0</v>
      </c>
      <c r="CA16" s="53">
        <f t="shared" si="15"/>
        <v>22500</v>
      </c>
      <c r="CB16" s="53">
        <f t="shared" si="15"/>
        <v>0</v>
      </c>
      <c r="CC16" s="53">
        <f t="shared" si="15"/>
        <v>15041.1</v>
      </c>
      <c r="CD16" s="53">
        <f t="shared" si="15"/>
        <v>0</v>
      </c>
      <c r="CE16" s="53">
        <f t="shared" si="15"/>
        <v>0</v>
      </c>
      <c r="CF16" s="53">
        <f t="shared" si="15"/>
        <v>200000</v>
      </c>
      <c r="CG16" s="53">
        <f t="shared" si="15"/>
        <v>15542.47</v>
      </c>
      <c r="CH16" s="53">
        <f t="shared" si="15"/>
        <v>0</v>
      </c>
      <c r="CI16" s="53">
        <f t="shared" si="15"/>
        <v>616.44</v>
      </c>
      <c r="CJ16" s="53">
        <f t="shared" si="15"/>
        <v>200000</v>
      </c>
      <c r="CK16" s="53">
        <f t="shared" si="15"/>
        <v>12634.52</v>
      </c>
      <c r="CL16" s="53">
        <f t="shared" si="15"/>
        <v>0</v>
      </c>
      <c r="CM16" s="53">
        <f t="shared" si="15"/>
        <v>0</v>
      </c>
      <c r="CN16" s="53">
        <f t="shared" si="15"/>
        <v>400000</v>
      </c>
      <c r="CO16" s="53">
        <f t="shared" si="15"/>
        <v>10796.16</v>
      </c>
      <c r="CP16" s="53">
        <f t="shared" si="15"/>
        <v>0</v>
      </c>
      <c r="CQ16" s="53">
        <f t="shared" si="15"/>
        <v>0</v>
      </c>
      <c r="CR16" s="53">
        <f t="shared" si="15"/>
        <v>0</v>
      </c>
      <c r="CS16" s="53">
        <f t="shared" si="15"/>
        <v>7988.49</v>
      </c>
      <c r="CT16" s="53">
        <f t="shared" si="15"/>
        <v>0</v>
      </c>
      <c r="CU16" s="53">
        <f t="shared" si="15"/>
        <v>515.07</v>
      </c>
      <c r="CV16" s="53">
        <f t="shared" si="15"/>
        <v>200000</v>
      </c>
      <c r="CW16" s="53">
        <f t="shared" si="15"/>
        <v>7019.18</v>
      </c>
      <c r="CX16" s="53">
        <f t="shared" si="15"/>
        <v>0</v>
      </c>
      <c r="CY16" s="53">
        <f t="shared" si="15"/>
        <v>0</v>
      </c>
      <c r="CZ16" s="53">
        <f aca="true" t="shared" si="16" ref="CZ16:EE16">SUM(CZ13:CZ15)</f>
        <v>200000</v>
      </c>
      <c r="DA16" s="53">
        <f t="shared" si="16"/>
        <v>4698.3</v>
      </c>
      <c r="DB16" s="53">
        <f t="shared" si="16"/>
        <v>0</v>
      </c>
      <c r="DC16" s="53">
        <f t="shared" si="16"/>
        <v>0</v>
      </c>
      <c r="DD16" s="53">
        <f t="shared" si="16"/>
        <v>300000</v>
      </c>
      <c r="DE16" s="53">
        <f t="shared" si="16"/>
        <v>1604.38</v>
      </c>
      <c r="DF16" s="53">
        <f t="shared" si="16"/>
        <v>0</v>
      </c>
      <c r="DG16" s="53">
        <f t="shared" si="16"/>
        <v>218.39</v>
      </c>
      <c r="DH16" s="53">
        <f t="shared" si="16"/>
        <v>1500000</v>
      </c>
      <c r="DI16" s="53">
        <f t="shared" si="16"/>
        <v>82343.78000000001</v>
      </c>
      <c r="DJ16" s="53">
        <f t="shared" si="16"/>
        <v>0</v>
      </c>
      <c r="DK16" s="53">
        <f t="shared" si="16"/>
        <v>23849.899999999998</v>
      </c>
      <c r="DL16" s="53">
        <f t="shared" si="16"/>
        <v>0</v>
      </c>
      <c r="DM16" s="53">
        <f t="shared" si="16"/>
        <v>0</v>
      </c>
      <c r="DN16" s="53">
        <f t="shared" si="16"/>
        <v>0</v>
      </c>
      <c r="DO16" s="53">
        <f t="shared" si="16"/>
        <v>0</v>
      </c>
      <c r="DP16" s="53">
        <f t="shared" si="16"/>
        <v>0</v>
      </c>
      <c r="DQ16" s="53">
        <f t="shared" si="16"/>
        <v>0</v>
      </c>
      <c r="DR16" s="53">
        <f t="shared" si="16"/>
        <v>0</v>
      </c>
      <c r="DS16" s="53">
        <f t="shared" si="16"/>
        <v>0</v>
      </c>
      <c r="DT16" s="53">
        <f t="shared" si="16"/>
        <v>0</v>
      </c>
      <c r="DU16" s="53">
        <f t="shared" si="16"/>
        <v>0</v>
      </c>
      <c r="DV16" s="53">
        <f t="shared" si="16"/>
        <v>0</v>
      </c>
      <c r="DW16" s="53">
        <f t="shared" si="16"/>
        <v>0</v>
      </c>
      <c r="DX16" s="53">
        <f t="shared" si="16"/>
        <v>0</v>
      </c>
      <c r="DY16" s="53">
        <f t="shared" si="16"/>
        <v>0</v>
      </c>
      <c r="DZ16" s="53">
        <f t="shared" si="16"/>
        <v>0</v>
      </c>
      <c r="EA16" s="53">
        <f t="shared" si="16"/>
        <v>0</v>
      </c>
      <c r="EB16" s="53">
        <f t="shared" si="16"/>
        <v>0</v>
      </c>
      <c r="EC16" s="53">
        <f t="shared" si="16"/>
        <v>0</v>
      </c>
      <c r="ED16" s="53">
        <f t="shared" si="16"/>
        <v>0</v>
      </c>
      <c r="EE16" s="53">
        <f t="shared" si="16"/>
        <v>0</v>
      </c>
      <c r="EF16" s="53">
        <f aca="true" t="shared" si="17" ref="EF16:FK16">SUM(EF13:EF15)</f>
        <v>0</v>
      </c>
      <c r="EG16" s="53">
        <f t="shared" si="17"/>
        <v>0</v>
      </c>
      <c r="EH16" s="53">
        <f t="shared" si="17"/>
        <v>0</v>
      </c>
      <c r="EI16" s="53">
        <f t="shared" si="17"/>
        <v>0</v>
      </c>
      <c r="EJ16" s="53">
        <f t="shared" si="17"/>
        <v>0</v>
      </c>
      <c r="EK16" s="53">
        <f t="shared" si="17"/>
        <v>0</v>
      </c>
      <c r="EL16" s="53">
        <f t="shared" si="17"/>
        <v>0</v>
      </c>
      <c r="EM16" s="53">
        <f t="shared" si="17"/>
        <v>0</v>
      </c>
      <c r="EN16" s="53">
        <f t="shared" si="17"/>
        <v>0</v>
      </c>
      <c r="EO16" s="53">
        <f t="shared" si="17"/>
        <v>0</v>
      </c>
      <c r="EP16" s="53">
        <f t="shared" si="17"/>
        <v>0</v>
      </c>
      <c r="EQ16" s="53">
        <f t="shared" si="17"/>
        <v>0</v>
      </c>
      <c r="ER16" s="53">
        <f t="shared" si="17"/>
        <v>0</v>
      </c>
      <c r="ES16" s="53">
        <f t="shared" si="17"/>
        <v>0</v>
      </c>
      <c r="ET16" s="53">
        <f t="shared" si="17"/>
        <v>0</v>
      </c>
      <c r="EU16" s="53">
        <f t="shared" si="17"/>
        <v>0</v>
      </c>
      <c r="EV16" s="53">
        <f t="shared" si="17"/>
        <v>4718168</v>
      </c>
      <c r="EW16" s="53">
        <f t="shared" si="17"/>
        <v>5572359.87</v>
      </c>
      <c r="EX16" s="53">
        <f t="shared" si="17"/>
        <v>0</v>
      </c>
      <c r="EY16" s="53">
        <f t="shared" si="17"/>
        <v>0</v>
      </c>
      <c r="EZ16" s="53">
        <f t="shared" si="17"/>
        <v>0</v>
      </c>
      <c r="FA16" s="53">
        <f t="shared" si="17"/>
        <v>0</v>
      </c>
      <c r="FB16" s="53">
        <f t="shared" si="17"/>
        <v>0</v>
      </c>
      <c r="FC16" s="53">
        <f t="shared" si="17"/>
        <v>0</v>
      </c>
      <c r="FD16" s="53">
        <f t="shared" si="17"/>
        <v>0</v>
      </c>
      <c r="FE16" s="53">
        <f t="shared" si="17"/>
        <v>0</v>
      </c>
      <c r="FF16" s="53">
        <f t="shared" si="17"/>
        <v>0</v>
      </c>
      <c r="FG16" s="53">
        <f t="shared" si="17"/>
        <v>0</v>
      </c>
      <c r="FH16" s="53">
        <f t="shared" si="17"/>
        <v>4718168</v>
      </c>
      <c r="FI16" s="53">
        <f t="shared" si="17"/>
        <v>5572359.87</v>
      </c>
      <c r="FJ16" s="53">
        <f t="shared" si="17"/>
        <v>0</v>
      </c>
      <c r="FK16" s="53">
        <f t="shared" si="17"/>
        <v>0</v>
      </c>
      <c r="FL16" s="53">
        <f>SUM(FL13:FL15)</f>
        <v>0</v>
      </c>
      <c r="FM16" s="53">
        <f>SUM(FM13:FM15)</f>
        <v>0</v>
      </c>
      <c r="FN16" s="53">
        <f>SUM(FN13:FN15)</f>
        <v>0</v>
      </c>
      <c r="FO16" s="53">
        <f>SUM(FO13:FO15)</f>
        <v>0</v>
      </c>
    </row>
    <row r="17" spans="1:171" ht="12.75">
      <c r="A17" s="71"/>
      <c r="B17" s="23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79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9"/>
    </row>
    <row r="18" spans="1:171" s="51" customFormat="1" ht="22.5" customHeight="1">
      <c r="A18" s="66" t="s">
        <v>14</v>
      </c>
      <c r="B18" s="177" t="s">
        <v>67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8"/>
      <c r="CR18" s="178"/>
      <c r="CS18" s="178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  <c r="DE18" s="178"/>
      <c r="DF18" s="178"/>
      <c r="DG18" s="178"/>
      <c r="DH18" s="178"/>
      <c r="DI18" s="178"/>
      <c r="DJ18" s="178"/>
      <c r="DK18" s="178"/>
      <c r="DL18" s="178"/>
      <c r="DM18" s="178"/>
      <c r="DN18" s="178"/>
      <c r="DO18" s="178"/>
      <c r="DP18" s="178"/>
      <c r="DQ18" s="178"/>
      <c r="DR18" s="178"/>
      <c r="DS18" s="178"/>
      <c r="DT18" s="178"/>
      <c r="DU18" s="178"/>
      <c r="DV18" s="178"/>
      <c r="DW18" s="178"/>
      <c r="DX18" s="178"/>
      <c r="DY18" s="178"/>
      <c r="DZ18" s="178"/>
      <c r="EA18" s="178"/>
      <c r="EB18" s="178"/>
      <c r="EC18" s="178"/>
      <c r="ED18" s="178"/>
      <c r="EE18" s="178"/>
      <c r="EF18" s="178"/>
      <c r="EG18" s="178"/>
      <c r="EH18" s="178"/>
      <c r="EI18" s="178"/>
      <c r="EJ18" s="178"/>
      <c r="EK18" s="178"/>
      <c r="EL18" s="178"/>
      <c r="EM18" s="178"/>
      <c r="EN18" s="178"/>
      <c r="EO18" s="178"/>
      <c r="EP18" s="178"/>
      <c r="EQ18" s="178"/>
      <c r="ER18" s="178"/>
      <c r="ES18" s="178"/>
      <c r="ET18" s="178"/>
      <c r="EU18" s="178"/>
      <c r="EV18" s="178"/>
      <c r="EW18" s="178"/>
      <c r="EX18" s="178"/>
      <c r="EY18" s="178"/>
      <c r="EZ18" s="178"/>
      <c r="FA18" s="178"/>
      <c r="FB18" s="178"/>
      <c r="FC18" s="178"/>
      <c r="FD18" s="178"/>
      <c r="FE18" s="178"/>
      <c r="FF18" s="178"/>
      <c r="FG18" s="178"/>
      <c r="FH18" s="178"/>
      <c r="FI18" s="178"/>
      <c r="FJ18" s="178"/>
      <c r="FK18" s="178"/>
      <c r="FL18" s="178"/>
      <c r="FM18" s="178"/>
      <c r="FN18" s="178"/>
      <c r="FO18" s="179"/>
    </row>
    <row r="19" spans="1:171" ht="51">
      <c r="A19" s="67" t="s">
        <v>99</v>
      </c>
      <c r="B19" s="56" t="s">
        <v>117</v>
      </c>
      <c r="C19" s="57" t="s">
        <v>71</v>
      </c>
      <c r="D19" s="3">
        <v>1300000</v>
      </c>
      <c r="E19" s="57" t="s">
        <v>81</v>
      </c>
      <c r="F19" s="81" t="s">
        <v>118</v>
      </c>
      <c r="G19" s="3"/>
      <c r="H19" s="3">
        <v>1300000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>
        <v>19339.73</v>
      </c>
      <c r="AP19" s="3"/>
      <c r="AQ19" s="3"/>
      <c r="AR19" s="3"/>
      <c r="AS19" s="3"/>
      <c r="AT19" s="3"/>
      <c r="AU19" s="3"/>
      <c r="AV19" s="3"/>
      <c r="AW19" s="3">
        <v>9830.14</v>
      </c>
      <c r="AX19" s="3">
        <f>7.41+3189.33+214.99+7.41</f>
        <v>3419.1399999999994</v>
      </c>
      <c r="AY19" s="3"/>
      <c r="AZ19" s="3"/>
      <c r="BA19" s="3"/>
      <c r="BB19" s="3"/>
      <c r="BC19" s="3"/>
      <c r="BD19" s="3"/>
      <c r="BE19" s="3">
        <v>2291.66</v>
      </c>
      <c r="BF19" s="99">
        <v>228.57</v>
      </c>
      <c r="BG19" s="3"/>
      <c r="BH19" s="3">
        <f aca="true" t="shared" si="18" ref="BH19:BK21">L19+P19+T19+X19+AB19+AF19+AJ19+AN19+AR19+AV19+AZ19+BD19</f>
        <v>0</v>
      </c>
      <c r="BI19" s="3">
        <f t="shared" si="18"/>
        <v>31461.53</v>
      </c>
      <c r="BJ19" s="3">
        <f t="shared" si="18"/>
        <v>3647.7099999999996</v>
      </c>
      <c r="BK19" s="3">
        <f t="shared" si="18"/>
        <v>0</v>
      </c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>
        <v>520000</v>
      </c>
      <c r="CW19" s="3">
        <v>19339.73</v>
      </c>
      <c r="CX19" s="3">
        <f>7.41+3189.33+214.99+7.41</f>
        <v>3419.1399999999994</v>
      </c>
      <c r="CY19" s="3"/>
      <c r="CZ19" s="3"/>
      <c r="DA19" s="3"/>
      <c r="DB19" s="3"/>
      <c r="DC19" s="3"/>
      <c r="DD19" s="3">
        <f>304000+434008.42</f>
        <v>738008.4199999999</v>
      </c>
      <c r="DE19" s="3"/>
      <c r="DF19" s="3"/>
      <c r="DG19" s="3"/>
      <c r="DH19" s="3">
        <f aca="true" t="shared" si="19" ref="DH19:DK21">BL19+BP19+BT19+BX19+CB19+CF19+CJ19+CN19+CR19+CV19+CZ19+DD19</f>
        <v>1258008.42</v>
      </c>
      <c r="DI19" s="3">
        <f t="shared" si="19"/>
        <v>19339.73</v>
      </c>
      <c r="DJ19" s="3">
        <f t="shared" si="19"/>
        <v>3419.1399999999994</v>
      </c>
      <c r="DK19" s="3">
        <f t="shared" si="19"/>
        <v>0</v>
      </c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>
        <v>41991.58</v>
      </c>
      <c r="FA19" s="3"/>
      <c r="FB19" s="3"/>
      <c r="FC19" s="3"/>
      <c r="FD19" s="3"/>
      <c r="FE19" s="3"/>
      <c r="FF19" s="3"/>
      <c r="FG19" s="3"/>
      <c r="FH19" s="3">
        <f aca="true" t="shared" si="20" ref="FH19:FK21">DL19+DP19+DT19+DX19+EB19+EF19+EJ19+EN19+ER19+EV19+EZ19+FD19</f>
        <v>41991.58</v>
      </c>
      <c r="FI19" s="3">
        <f t="shared" si="20"/>
        <v>0</v>
      </c>
      <c r="FJ19" s="3">
        <f t="shared" si="20"/>
        <v>0</v>
      </c>
      <c r="FK19" s="3">
        <f t="shared" si="20"/>
        <v>0</v>
      </c>
      <c r="FL19" s="60">
        <f aca="true" t="shared" si="21" ref="FL19:FO21">H19+BH19-DH19-FH19</f>
        <v>7.275957614183426E-11</v>
      </c>
      <c r="FM19" s="60">
        <f t="shared" si="21"/>
        <v>12121.8</v>
      </c>
      <c r="FN19" s="3">
        <f t="shared" si="21"/>
        <v>228.57000000000016</v>
      </c>
      <c r="FO19" s="40">
        <f t="shared" si="21"/>
        <v>0</v>
      </c>
    </row>
    <row r="20" spans="1:171" ht="49.5" customHeight="1">
      <c r="A20" s="67" t="s">
        <v>100</v>
      </c>
      <c r="B20" s="56" t="s">
        <v>114</v>
      </c>
      <c r="C20" s="57" t="s">
        <v>71</v>
      </c>
      <c r="D20" s="4">
        <v>2500000</v>
      </c>
      <c r="E20" s="57" t="s">
        <v>92</v>
      </c>
      <c r="F20" s="82" t="s">
        <v>119</v>
      </c>
      <c r="G20" s="4"/>
      <c r="H20" s="4">
        <v>2500000</v>
      </c>
      <c r="I20" s="3">
        <v>28715.74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4"/>
      <c r="BB20" s="3"/>
      <c r="BC20" s="3"/>
      <c r="BD20" s="3"/>
      <c r="BE20" s="3"/>
      <c r="BF20" s="99"/>
      <c r="BG20" s="3"/>
      <c r="BH20" s="3">
        <f t="shared" si="18"/>
        <v>0</v>
      </c>
      <c r="BI20" s="3">
        <f t="shared" si="18"/>
        <v>0</v>
      </c>
      <c r="BJ20" s="3">
        <f t="shared" si="18"/>
        <v>0</v>
      </c>
      <c r="BK20" s="3">
        <f t="shared" si="18"/>
        <v>0</v>
      </c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>
        <v>655991.58</v>
      </c>
      <c r="DE20" s="3"/>
      <c r="DF20" s="3"/>
      <c r="DG20" s="3"/>
      <c r="DH20" s="3">
        <f t="shared" si="19"/>
        <v>655991.58</v>
      </c>
      <c r="DI20" s="3">
        <f t="shared" si="19"/>
        <v>0</v>
      </c>
      <c r="DJ20" s="3">
        <f t="shared" si="19"/>
        <v>0</v>
      </c>
      <c r="DK20" s="3">
        <f t="shared" si="19"/>
        <v>0</v>
      </c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>
        <f t="shared" si="20"/>
        <v>0</v>
      </c>
      <c r="FI20" s="3">
        <f t="shared" si="20"/>
        <v>0</v>
      </c>
      <c r="FJ20" s="3">
        <f t="shared" si="20"/>
        <v>0</v>
      </c>
      <c r="FK20" s="3">
        <f t="shared" si="20"/>
        <v>0</v>
      </c>
      <c r="FL20" s="3">
        <f t="shared" si="21"/>
        <v>1844008.42</v>
      </c>
      <c r="FM20" s="60">
        <f t="shared" si="21"/>
        <v>28715.74</v>
      </c>
      <c r="FN20" s="3">
        <f t="shared" si="21"/>
        <v>0</v>
      </c>
      <c r="FO20" s="40">
        <f t="shared" si="21"/>
        <v>0</v>
      </c>
    </row>
    <row r="21" spans="1:171" ht="51">
      <c r="A21" s="67" t="s">
        <v>101</v>
      </c>
      <c r="B21" s="56" t="s">
        <v>115</v>
      </c>
      <c r="C21" s="57" t="s">
        <v>71</v>
      </c>
      <c r="D21" s="4">
        <v>4800000</v>
      </c>
      <c r="E21" s="57" t="s">
        <v>81</v>
      </c>
      <c r="F21" s="82" t="s">
        <v>120</v>
      </c>
      <c r="G21" s="4"/>
      <c r="H21" s="4">
        <v>4800000</v>
      </c>
      <c r="I21" s="3">
        <v>8120.55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4"/>
      <c r="BB21" s="3"/>
      <c r="BC21" s="3"/>
      <c r="BD21" s="3"/>
      <c r="BE21" s="3"/>
      <c r="BF21" s="99"/>
      <c r="BG21" s="3"/>
      <c r="BH21" s="3">
        <f t="shared" si="18"/>
        <v>0</v>
      </c>
      <c r="BI21" s="3">
        <f t="shared" si="18"/>
        <v>0</v>
      </c>
      <c r="BJ21" s="3">
        <f t="shared" si="18"/>
        <v>0</v>
      </c>
      <c r="BK21" s="3">
        <f t="shared" si="18"/>
        <v>0</v>
      </c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>
        <f t="shared" si="19"/>
        <v>0</v>
      </c>
      <c r="DI21" s="3">
        <f t="shared" si="19"/>
        <v>0</v>
      </c>
      <c r="DJ21" s="3">
        <f t="shared" si="19"/>
        <v>0</v>
      </c>
      <c r="DK21" s="3">
        <f t="shared" si="19"/>
        <v>0</v>
      </c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>
        <f>DL21+DP21+DT21+DX21+EB21+EF21+EJ21+EN21+ER21+EV21+EZ21+FD21</f>
        <v>0</v>
      </c>
      <c r="FI21" s="3">
        <f t="shared" si="20"/>
        <v>0</v>
      </c>
      <c r="FJ21" s="3">
        <f t="shared" si="20"/>
        <v>0</v>
      </c>
      <c r="FK21" s="3">
        <f t="shared" si="20"/>
        <v>0</v>
      </c>
      <c r="FL21" s="3">
        <f t="shared" si="21"/>
        <v>4800000</v>
      </c>
      <c r="FM21" s="60">
        <f t="shared" si="21"/>
        <v>8120.55</v>
      </c>
      <c r="FN21" s="3">
        <f t="shared" si="21"/>
        <v>0</v>
      </c>
      <c r="FO21" s="40">
        <f t="shared" si="21"/>
        <v>0</v>
      </c>
    </row>
    <row r="22" spans="1:171" ht="38.25">
      <c r="A22" s="67" t="s">
        <v>102</v>
      </c>
      <c r="B22" s="56" t="s">
        <v>103</v>
      </c>
      <c r="C22" s="57" t="s">
        <v>71</v>
      </c>
      <c r="D22" s="4">
        <v>800000</v>
      </c>
      <c r="E22" s="57" t="s">
        <v>110</v>
      </c>
      <c r="F22" s="59">
        <v>39076</v>
      </c>
      <c r="G22" s="4"/>
      <c r="H22" s="4"/>
      <c r="I22" s="3"/>
      <c r="J22" s="3"/>
      <c r="K22" s="3"/>
      <c r="L22" s="41"/>
      <c r="M22" s="41"/>
      <c r="N22" s="41"/>
      <c r="O22" s="41"/>
      <c r="P22" s="41"/>
      <c r="Q22" s="41"/>
      <c r="R22" s="41"/>
      <c r="S22" s="41"/>
      <c r="T22" s="41">
        <v>800000</v>
      </c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>
        <v>6969.86</v>
      </c>
      <c r="AP22" s="41"/>
      <c r="AQ22" s="41"/>
      <c r="AR22" s="41"/>
      <c r="AS22" s="41"/>
      <c r="AT22" s="41"/>
      <c r="AU22" s="41"/>
      <c r="AV22" s="41"/>
      <c r="AW22" s="41">
        <v>6049.32</v>
      </c>
      <c r="AX22" s="83">
        <f>10801.63+2.67+5340+77.48+2.67</f>
        <v>16224.449999999999</v>
      </c>
      <c r="AY22" s="41"/>
      <c r="AZ22" s="41"/>
      <c r="BA22" s="41"/>
      <c r="BB22" s="41"/>
      <c r="BC22" s="41"/>
      <c r="BD22" s="41"/>
      <c r="BE22" s="41">
        <v>5589.04</v>
      </c>
      <c r="BF22" s="99">
        <v>82.38</v>
      </c>
      <c r="BG22" s="41"/>
      <c r="BH22" s="3">
        <f aca="true" t="shared" si="22" ref="BH22:BK23">L22+P22+T22+X22+AB22+AF22+AJ22+AN22+AR22+AV22+AZ22+BD22</f>
        <v>800000</v>
      </c>
      <c r="BI22" s="3">
        <f t="shared" si="22"/>
        <v>18608.22</v>
      </c>
      <c r="BJ22" s="3">
        <f t="shared" si="22"/>
        <v>16306.829999999998</v>
      </c>
      <c r="BK22" s="3">
        <f t="shared" si="22"/>
        <v>0</v>
      </c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>
        <f>89000*6</f>
        <v>534000</v>
      </c>
      <c r="CW22" s="41">
        <v>6969.86</v>
      </c>
      <c r="CX22" s="83">
        <f>10801.63+2.67+5340+77.48+2.67</f>
        <v>16224.449999999999</v>
      </c>
      <c r="CY22" s="41"/>
      <c r="CZ22" s="41"/>
      <c r="DA22" s="41"/>
      <c r="DB22" s="41"/>
      <c r="DC22" s="41"/>
      <c r="DD22" s="41">
        <v>-534000</v>
      </c>
      <c r="DE22" s="41"/>
      <c r="DF22" s="41"/>
      <c r="DG22" s="41"/>
      <c r="DH22" s="3">
        <f aca="true" t="shared" si="23" ref="DH22:DK23">BL22+BP22+BT22+BX22+CB22+CF22+CJ22+CN22+CR22+CV22+CZ22+DD22</f>
        <v>0</v>
      </c>
      <c r="DI22" s="3">
        <f t="shared" si="23"/>
        <v>6969.86</v>
      </c>
      <c r="DJ22" s="3">
        <f t="shared" si="23"/>
        <v>16224.449999999999</v>
      </c>
      <c r="DK22" s="3">
        <f t="shared" si="23"/>
        <v>0</v>
      </c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>
        <v>800000</v>
      </c>
      <c r="FE22" s="41"/>
      <c r="FF22" s="41"/>
      <c r="FG22" s="41"/>
      <c r="FH22" s="3">
        <f>DL22+DP22+DT22+DX22+EB22+EF22+EJ22+EN22+ER22+EV22+EZ22+FD22</f>
        <v>800000</v>
      </c>
      <c r="FI22" s="3">
        <f aca="true" t="shared" si="24" ref="FI22:FK23">DM22+DQ22+DU22+DY22+EC22+EG22+EK22+EO22+ES22+EW22+FA22+FE22</f>
        <v>0</v>
      </c>
      <c r="FJ22" s="3">
        <f t="shared" si="24"/>
        <v>0</v>
      </c>
      <c r="FK22" s="3">
        <f t="shared" si="24"/>
        <v>0</v>
      </c>
      <c r="FL22" s="3">
        <f aca="true" t="shared" si="25" ref="FL22:FO23">H22+BH22-DH22-FH22</f>
        <v>0</v>
      </c>
      <c r="FM22" s="60">
        <f t="shared" si="25"/>
        <v>11638.36</v>
      </c>
      <c r="FN22" s="3">
        <f t="shared" si="25"/>
        <v>82.3799999999992</v>
      </c>
      <c r="FO22" s="40">
        <f t="shared" si="25"/>
        <v>0</v>
      </c>
    </row>
    <row r="23" spans="1:171" ht="51">
      <c r="A23" s="67" t="s">
        <v>112</v>
      </c>
      <c r="B23" s="56" t="s">
        <v>113</v>
      </c>
      <c r="C23" s="57" t="s">
        <v>71</v>
      </c>
      <c r="D23" s="41">
        <v>1500000</v>
      </c>
      <c r="E23" s="75" t="s">
        <v>116</v>
      </c>
      <c r="F23" s="59">
        <v>39076</v>
      </c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>
        <v>1500000</v>
      </c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>
        <v>3821.92</v>
      </c>
      <c r="AP23" s="41"/>
      <c r="AQ23" s="41"/>
      <c r="AR23" s="41"/>
      <c r="AS23" s="41"/>
      <c r="AT23" s="41"/>
      <c r="AU23" s="41"/>
      <c r="AV23" s="41"/>
      <c r="AW23" s="41">
        <v>11342.47</v>
      </c>
      <c r="AX23" s="41">
        <f>7912+1.47+7417.5+42.49+1.47</f>
        <v>15374.93</v>
      </c>
      <c r="AY23" s="41"/>
      <c r="AZ23" s="41"/>
      <c r="BA23" s="41"/>
      <c r="BB23" s="41"/>
      <c r="BC23" s="41"/>
      <c r="BD23" s="41"/>
      <c r="BE23" s="41">
        <v>10479.45</v>
      </c>
      <c r="BF23" s="99">
        <v>45.17</v>
      </c>
      <c r="BG23" s="41"/>
      <c r="BH23" s="3">
        <f t="shared" si="22"/>
        <v>1500000</v>
      </c>
      <c r="BI23" s="3">
        <f t="shared" si="22"/>
        <v>25643.84</v>
      </c>
      <c r="BJ23" s="3">
        <f t="shared" si="22"/>
        <v>15420.1</v>
      </c>
      <c r="BK23" s="3">
        <f t="shared" si="22"/>
        <v>0</v>
      </c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>
        <f>215000*4</f>
        <v>860000</v>
      </c>
      <c r="CW23" s="41">
        <v>3821.92</v>
      </c>
      <c r="CX23" s="41">
        <f>7912+1.47+7417.5+42.49+1.47</f>
        <v>15374.93</v>
      </c>
      <c r="CY23" s="41"/>
      <c r="CZ23" s="41"/>
      <c r="DA23" s="41"/>
      <c r="DB23" s="41"/>
      <c r="DC23" s="41"/>
      <c r="DD23" s="41">
        <v>-860000</v>
      </c>
      <c r="DE23" s="41"/>
      <c r="DF23" s="41"/>
      <c r="DG23" s="41"/>
      <c r="DH23" s="3">
        <f t="shared" si="23"/>
        <v>0</v>
      </c>
      <c r="DI23" s="3">
        <f t="shared" si="23"/>
        <v>3821.92</v>
      </c>
      <c r="DJ23" s="3">
        <f t="shared" si="23"/>
        <v>15374.93</v>
      </c>
      <c r="DK23" s="3">
        <f t="shared" si="23"/>
        <v>0</v>
      </c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>
        <v>1500000</v>
      </c>
      <c r="FE23" s="41"/>
      <c r="FF23" s="41"/>
      <c r="FG23" s="41"/>
      <c r="FH23" s="3">
        <f>DL23+DP23+DT23+DX23+EB23+EF23+EJ23+EN23+ER23+EV23+EZ23+FD23</f>
        <v>1500000</v>
      </c>
      <c r="FI23" s="3">
        <f t="shared" si="24"/>
        <v>0</v>
      </c>
      <c r="FJ23" s="3">
        <f t="shared" si="24"/>
        <v>0</v>
      </c>
      <c r="FK23" s="3">
        <f t="shared" si="24"/>
        <v>0</v>
      </c>
      <c r="FL23" s="3">
        <f t="shared" si="25"/>
        <v>0</v>
      </c>
      <c r="FM23" s="60">
        <f t="shared" si="25"/>
        <v>21821.92</v>
      </c>
      <c r="FN23" s="3">
        <f t="shared" si="25"/>
        <v>45.17000000000007</v>
      </c>
      <c r="FO23" s="40">
        <f t="shared" si="25"/>
        <v>0</v>
      </c>
    </row>
    <row r="24" spans="1:171" s="35" customFormat="1" ht="15">
      <c r="A24" s="69"/>
      <c r="B24" s="44" t="s">
        <v>51</v>
      </c>
      <c r="C24" s="53"/>
      <c r="D24" s="53"/>
      <c r="E24" s="53"/>
      <c r="F24" s="53"/>
      <c r="G24" s="53"/>
      <c r="H24" s="53">
        <f aca="true" t="shared" si="26" ref="H24:BG24">SUM(H19:H23)</f>
        <v>8600000</v>
      </c>
      <c r="I24" s="53">
        <f t="shared" si="26"/>
        <v>36836.29</v>
      </c>
      <c r="J24" s="53">
        <f t="shared" si="26"/>
        <v>0</v>
      </c>
      <c r="K24" s="53">
        <f t="shared" si="26"/>
        <v>0</v>
      </c>
      <c r="L24" s="53">
        <f t="shared" si="26"/>
        <v>0</v>
      </c>
      <c r="M24" s="53">
        <f t="shared" si="26"/>
        <v>0</v>
      </c>
      <c r="N24" s="53">
        <f t="shared" si="26"/>
        <v>0</v>
      </c>
      <c r="O24" s="53">
        <f t="shared" si="26"/>
        <v>0</v>
      </c>
      <c r="P24" s="53">
        <f t="shared" si="26"/>
        <v>0</v>
      </c>
      <c r="Q24" s="53">
        <f t="shared" si="26"/>
        <v>0</v>
      </c>
      <c r="R24" s="53">
        <f t="shared" si="26"/>
        <v>0</v>
      </c>
      <c r="S24" s="53">
        <f t="shared" si="26"/>
        <v>0</v>
      </c>
      <c r="T24" s="53">
        <f t="shared" si="26"/>
        <v>800000</v>
      </c>
      <c r="U24" s="53">
        <f t="shared" si="26"/>
        <v>0</v>
      </c>
      <c r="V24" s="53">
        <f t="shared" si="26"/>
        <v>0</v>
      </c>
      <c r="W24" s="53">
        <f t="shared" si="26"/>
        <v>0</v>
      </c>
      <c r="X24" s="53">
        <f t="shared" si="26"/>
        <v>0</v>
      </c>
      <c r="Y24" s="53">
        <f t="shared" si="26"/>
        <v>0</v>
      </c>
      <c r="Z24" s="53">
        <f t="shared" si="26"/>
        <v>0</v>
      </c>
      <c r="AA24" s="53">
        <f t="shared" si="26"/>
        <v>0</v>
      </c>
      <c r="AB24" s="53">
        <f t="shared" si="26"/>
        <v>1500000</v>
      </c>
      <c r="AC24" s="53">
        <f t="shared" si="26"/>
        <v>0</v>
      </c>
      <c r="AD24" s="53">
        <f t="shared" si="26"/>
        <v>0</v>
      </c>
      <c r="AE24" s="53">
        <f t="shared" si="26"/>
        <v>0</v>
      </c>
      <c r="AF24" s="53">
        <f t="shared" si="26"/>
        <v>0</v>
      </c>
      <c r="AG24" s="53">
        <f t="shared" si="26"/>
        <v>0</v>
      </c>
      <c r="AH24" s="53">
        <f t="shared" si="26"/>
        <v>0</v>
      </c>
      <c r="AI24" s="53">
        <f t="shared" si="26"/>
        <v>0</v>
      </c>
      <c r="AJ24" s="53">
        <f t="shared" si="26"/>
        <v>0</v>
      </c>
      <c r="AK24" s="53">
        <f t="shared" si="26"/>
        <v>0</v>
      </c>
      <c r="AL24" s="53">
        <f t="shared" si="26"/>
        <v>0</v>
      </c>
      <c r="AM24" s="53">
        <f t="shared" si="26"/>
        <v>0</v>
      </c>
      <c r="AN24" s="53">
        <f t="shared" si="26"/>
        <v>0</v>
      </c>
      <c r="AO24" s="53">
        <f t="shared" si="26"/>
        <v>30131.510000000002</v>
      </c>
      <c r="AP24" s="53">
        <f t="shared" si="26"/>
        <v>0</v>
      </c>
      <c r="AQ24" s="53">
        <f t="shared" si="26"/>
        <v>0</v>
      </c>
      <c r="AR24" s="53">
        <f t="shared" si="26"/>
        <v>0</v>
      </c>
      <c r="AS24" s="53">
        <f t="shared" si="26"/>
        <v>0</v>
      </c>
      <c r="AT24" s="53">
        <f t="shared" si="26"/>
        <v>0</v>
      </c>
      <c r="AU24" s="53">
        <f t="shared" si="26"/>
        <v>0</v>
      </c>
      <c r="AV24" s="53">
        <f t="shared" si="26"/>
        <v>0</v>
      </c>
      <c r="AW24" s="53">
        <f t="shared" si="26"/>
        <v>27221.93</v>
      </c>
      <c r="AX24" s="53">
        <f t="shared" si="26"/>
        <v>35018.52</v>
      </c>
      <c r="AY24" s="53">
        <f t="shared" si="26"/>
        <v>0</v>
      </c>
      <c r="AZ24" s="53">
        <f t="shared" si="26"/>
        <v>0</v>
      </c>
      <c r="BA24" s="53">
        <f t="shared" si="26"/>
        <v>0</v>
      </c>
      <c r="BB24" s="53">
        <f t="shared" si="26"/>
        <v>0</v>
      </c>
      <c r="BC24" s="53">
        <f t="shared" si="26"/>
        <v>0</v>
      </c>
      <c r="BD24" s="53">
        <f t="shared" si="26"/>
        <v>0</v>
      </c>
      <c r="BE24" s="53">
        <f t="shared" si="26"/>
        <v>18360.15</v>
      </c>
      <c r="BF24" s="53">
        <f t="shared" si="26"/>
        <v>356.12</v>
      </c>
      <c r="BG24" s="53">
        <f t="shared" si="26"/>
        <v>0</v>
      </c>
      <c r="BH24" s="53">
        <f aca="true" t="shared" si="27" ref="BH24:CM24">SUM(BH19:BH23)</f>
        <v>2300000</v>
      </c>
      <c r="BI24" s="53">
        <f t="shared" si="27"/>
        <v>75713.59</v>
      </c>
      <c r="BJ24" s="53">
        <f t="shared" si="27"/>
        <v>35374.64</v>
      </c>
      <c r="BK24" s="53">
        <f t="shared" si="27"/>
        <v>0</v>
      </c>
      <c r="BL24" s="53">
        <f t="shared" si="27"/>
        <v>0</v>
      </c>
      <c r="BM24" s="53">
        <f t="shared" si="27"/>
        <v>0</v>
      </c>
      <c r="BN24" s="53">
        <f t="shared" si="27"/>
        <v>0</v>
      </c>
      <c r="BO24" s="53">
        <f t="shared" si="27"/>
        <v>0</v>
      </c>
      <c r="BP24" s="53">
        <f t="shared" si="27"/>
        <v>0</v>
      </c>
      <c r="BQ24" s="53">
        <f t="shared" si="27"/>
        <v>0</v>
      </c>
      <c r="BR24" s="53">
        <f t="shared" si="27"/>
        <v>0</v>
      </c>
      <c r="BS24" s="53">
        <f t="shared" si="27"/>
        <v>0</v>
      </c>
      <c r="BT24" s="53">
        <f t="shared" si="27"/>
        <v>0</v>
      </c>
      <c r="BU24" s="53">
        <f t="shared" si="27"/>
        <v>0</v>
      </c>
      <c r="BV24" s="53">
        <f t="shared" si="27"/>
        <v>0</v>
      </c>
      <c r="BW24" s="53">
        <f t="shared" si="27"/>
        <v>0</v>
      </c>
      <c r="BX24" s="53">
        <f t="shared" si="27"/>
        <v>0</v>
      </c>
      <c r="BY24" s="53">
        <f t="shared" si="27"/>
        <v>0</v>
      </c>
      <c r="BZ24" s="53">
        <f t="shared" si="27"/>
        <v>0</v>
      </c>
      <c r="CA24" s="53">
        <f t="shared" si="27"/>
        <v>0</v>
      </c>
      <c r="CB24" s="53">
        <f t="shared" si="27"/>
        <v>0</v>
      </c>
      <c r="CC24" s="53">
        <f t="shared" si="27"/>
        <v>0</v>
      </c>
      <c r="CD24" s="53">
        <f t="shared" si="27"/>
        <v>0</v>
      </c>
      <c r="CE24" s="53">
        <f t="shared" si="27"/>
        <v>0</v>
      </c>
      <c r="CF24" s="53">
        <f t="shared" si="27"/>
        <v>0</v>
      </c>
      <c r="CG24" s="53">
        <f t="shared" si="27"/>
        <v>0</v>
      </c>
      <c r="CH24" s="53">
        <f t="shared" si="27"/>
        <v>0</v>
      </c>
      <c r="CI24" s="53">
        <f t="shared" si="27"/>
        <v>0</v>
      </c>
      <c r="CJ24" s="53">
        <f t="shared" si="27"/>
        <v>0</v>
      </c>
      <c r="CK24" s="53">
        <f t="shared" si="27"/>
        <v>0</v>
      </c>
      <c r="CL24" s="53">
        <f t="shared" si="27"/>
        <v>0</v>
      </c>
      <c r="CM24" s="53">
        <f t="shared" si="27"/>
        <v>0</v>
      </c>
      <c r="CN24" s="53">
        <f aca="true" t="shared" si="28" ref="CN24:DS24">SUM(CN19:CN23)</f>
        <v>0</v>
      </c>
      <c r="CO24" s="53">
        <f t="shared" si="28"/>
        <v>0</v>
      </c>
      <c r="CP24" s="53">
        <f t="shared" si="28"/>
        <v>0</v>
      </c>
      <c r="CQ24" s="53">
        <f t="shared" si="28"/>
        <v>0</v>
      </c>
      <c r="CR24" s="53">
        <f t="shared" si="28"/>
        <v>0</v>
      </c>
      <c r="CS24" s="53">
        <f t="shared" si="28"/>
        <v>0</v>
      </c>
      <c r="CT24" s="53">
        <f t="shared" si="28"/>
        <v>0</v>
      </c>
      <c r="CU24" s="53">
        <f t="shared" si="28"/>
        <v>0</v>
      </c>
      <c r="CV24" s="53">
        <f t="shared" si="28"/>
        <v>1914000</v>
      </c>
      <c r="CW24" s="53">
        <f t="shared" si="28"/>
        <v>30131.510000000002</v>
      </c>
      <c r="CX24" s="53">
        <f t="shared" si="28"/>
        <v>35018.52</v>
      </c>
      <c r="CY24" s="53">
        <f t="shared" si="28"/>
        <v>0</v>
      </c>
      <c r="CZ24" s="53">
        <f t="shared" si="28"/>
        <v>0</v>
      </c>
      <c r="DA24" s="53">
        <f t="shared" si="28"/>
        <v>0</v>
      </c>
      <c r="DB24" s="53">
        <f t="shared" si="28"/>
        <v>0</v>
      </c>
      <c r="DC24" s="53">
        <f t="shared" si="28"/>
        <v>0</v>
      </c>
      <c r="DD24" s="53">
        <f t="shared" si="28"/>
        <v>0</v>
      </c>
      <c r="DE24" s="53">
        <f t="shared" si="28"/>
        <v>0</v>
      </c>
      <c r="DF24" s="53">
        <f t="shared" si="28"/>
        <v>0</v>
      </c>
      <c r="DG24" s="53">
        <f t="shared" si="28"/>
        <v>0</v>
      </c>
      <c r="DH24" s="53">
        <f t="shared" si="28"/>
        <v>1914000</v>
      </c>
      <c r="DI24" s="53">
        <f t="shared" si="28"/>
        <v>30131.510000000002</v>
      </c>
      <c r="DJ24" s="53">
        <f t="shared" si="28"/>
        <v>35018.52</v>
      </c>
      <c r="DK24" s="53">
        <f t="shared" si="28"/>
        <v>0</v>
      </c>
      <c r="DL24" s="53">
        <f t="shared" si="28"/>
        <v>0</v>
      </c>
      <c r="DM24" s="53">
        <f t="shared" si="28"/>
        <v>0</v>
      </c>
      <c r="DN24" s="53">
        <f t="shared" si="28"/>
        <v>0</v>
      </c>
      <c r="DO24" s="53">
        <f t="shared" si="28"/>
        <v>0</v>
      </c>
      <c r="DP24" s="53">
        <f t="shared" si="28"/>
        <v>0</v>
      </c>
      <c r="DQ24" s="53">
        <f t="shared" si="28"/>
        <v>0</v>
      </c>
      <c r="DR24" s="53">
        <f t="shared" si="28"/>
        <v>0</v>
      </c>
      <c r="DS24" s="53">
        <f t="shared" si="28"/>
        <v>0</v>
      </c>
      <c r="DT24" s="53">
        <f aca="true" t="shared" si="29" ref="DT24:EY24">SUM(DT19:DT23)</f>
        <v>0</v>
      </c>
      <c r="DU24" s="53">
        <f t="shared" si="29"/>
        <v>0</v>
      </c>
      <c r="DV24" s="53">
        <f t="shared" si="29"/>
        <v>0</v>
      </c>
      <c r="DW24" s="53">
        <f t="shared" si="29"/>
        <v>0</v>
      </c>
      <c r="DX24" s="53">
        <f t="shared" si="29"/>
        <v>0</v>
      </c>
      <c r="DY24" s="53">
        <f t="shared" si="29"/>
        <v>0</v>
      </c>
      <c r="DZ24" s="53">
        <f t="shared" si="29"/>
        <v>0</v>
      </c>
      <c r="EA24" s="53">
        <f t="shared" si="29"/>
        <v>0</v>
      </c>
      <c r="EB24" s="53">
        <f t="shared" si="29"/>
        <v>0</v>
      </c>
      <c r="EC24" s="53">
        <f t="shared" si="29"/>
        <v>0</v>
      </c>
      <c r="ED24" s="53">
        <f t="shared" si="29"/>
        <v>0</v>
      </c>
      <c r="EE24" s="53">
        <f t="shared" si="29"/>
        <v>0</v>
      </c>
      <c r="EF24" s="53">
        <f t="shared" si="29"/>
        <v>0</v>
      </c>
      <c r="EG24" s="53">
        <f t="shared" si="29"/>
        <v>0</v>
      </c>
      <c r="EH24" s="53">
        <f t="shared" si="29"/>
        <v>0</v>
      </c>
      <c r="EI24" s="53">
        <f t="shared" si="29"/>
        <v>0</v>
      </c>
      <c r="EJ24" s="53">
        <f t="shared" si="29"/>
        <v>0</v>
      </c>
      <c r="EK24" s="53">
        <f t="shared" si="29"/>
        <v>0</v>
      </c>
      <c r="EL24" s="53">
        <f t="shared" si="29"/>
        <v>0</v>
      </c>
      <c r="EM24" s="53">
        <f t="shared" si="29"/>
        <v>0</v>
      </c>
      <c r="EN24" s="53">
        <f t="shared" si="29"/>
        <v>0</v>
      </c>
      <c r="EO24" s="53">
        <f t="shared" si="29"/>
        <v>0</v>
      </c>
      <c r="EP24" s="53">
        <f t="shared" si="29"/>
        <v>0</v>
      </c>
      <c r="EQ24" s="53">
        <f t="shared" si="29"/>
        <v>0</v>
      </c>
      <c r="ER24" s="53">
        <f t="shared" si="29"/>
        <v>0</v>
      </c>
      <c r="ES24" s="53">
        <f t="shared" si="29"/>
        <v>0</v>
      </c>
      <c r="ET24" s="53">
        <f t="shared" si="29"/>
        <v>0</v>
      </c>
      <c r="EU24" s="53">
        <f t="shared" si="29"/>
        <v>0</v>
      </c>
      <c r="EV24" s="53">
        <f t="shared" si="29"/>
        <v>0</v>
      </c>
      <c r="EW24" s="53">
        <f t="shared" si="29"/>
        <v>0</v>
      </c>
      <c r="EX24" s="53">
        <f t="shared" si="29"/>
        <v>0</v>
      </c>
      <c r="EY24" s="53">
        <f t="shared" si="29"/>
        <v>0</v>
      </c>
      <c r="EZ24" s="53">
        <f aca="true" t="shared" si="30" ref="EZ24:FO24">SUM(EZ19:EZ23)</f>
        <v>41991.58</v>
      </c>
      <c r="FA24" s="53">
        <f t="shared" si="30"/>
        <v>0</v>
      </c>
      <c r="FB24" s="53">
        <f t="shared" si="30"/>
        <v>0</v>
      </c>
      <c r="FC24" s="53">
        <f t="shared" si="30"/>
        <v>0</v>
      </c>
      <c r="FD24" s="53">
        <f t="shared" si="30"/>
        <v>2300000</v>
      </c>
      <c r="FE24" s="53">
        <f t="shared" si="30"/>
        <v>0</v>
      </c>
      <c r="FF24" s="53">
        <f t="shared" si="30"/>
        <v>0</v>
      </c>
      <c r="FG24" s="53">
        <f t="shared" si="30"/>
        <v>0</v>
      </c>
      <c r="FH24" s="53">
        <f t="shared" si="30"/>
        <v>2341991.58</v>
      </c>
      <c r="FI24" s="53">
        <f t="shared" si="30"/>
        <v>0</v>
      </c>
      <c r="FJ24" s="53">
        <f t="shared" si="30"/>
        <v>0</v>
      </c>
      <c r="FK24" s="53">
        <f t="shared" si="30"/>
        <v>0</v>
      </c>
      <c r="FL24" s="53">
        <f t="shared" si="30"/>
        <v>6644008.42</v>
      </c>
      <c r="FM24" s="53">
        <f t="shared" si="30"/>
        <v>82418.37</v>
      </c>
      <c r="FN24" s="53">
        <f t="shared" si="30"/>
        <v>356.11999999999944</v>
      </c>
      <c r="FO24" s="53">
        <f t="shared" si="30"/>
        <v>0</v>
      </c>
    </row>
    <row r="25" spans="1:171" s="22" customFormat="1" ht="12.75">
      <c r="A25" s="70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4"/>
    </row>
    <row r="26" spans="1:171" s="51" customFormat="1" ht="22.5" customHeight="1">
      <c r="A26" s="66" t="s">
        <v>44</v>
      </c>
      <c r="B26" s="180" t="s">
        <v>68</v>
      </c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180"/>
      <c r="CD26" s="180"/>
      <c r="CE26" s="180"/>
      <c r="CF26" s="180"/>
      <c r="CG26" s="180"/>
      <c r="CH26" s="180"/>
      <c r="CI26" s="180"/>
      <c r="CJ26" s="180"/>
      <c r="CK26" s="180"/>
      <c r="CL26" s="180"/>
      <c r="CM26" s="180"/>
      <c r="CN26" s="180"/>
      <c r="CO26" s="180"/>
      <c r="CP26" s="180"/>
      <c r="CQ26" s="180"/>
      <c r="CR26" s="180"/>
      <c r="CS26" s="180"/>
      <c r="CT26" s="180"/>
      <c r="CU26" s="180"/>
      <c r="CV26" s="180"/>
      <c r="CW26" s="180"/>
      <c r="CX26" s="180"/>
      <c r="CY26" s="180"/>
      <c r="CZ26" s="180"/>
      <c r="DA26" s="180"/>
      <c r="DB26" s="180"/>
      <c r="DC26" s="180"/>
      <c r="DD26" s="180"/>
      <c r="DE26" s="180"/>
      <c r="DF26" s="180"/>
      <c r="DG26" s="180"/>
      <c r="DH26" s="180"/>
      <c r="DI26" s="180"/>
      <c r="DJ26" s="180"/>
      <c r="DK26" s="180"/>
      <c r="DL26" s="180"/>
      <c r="DM26" s="180"/>
      <c r="DN26" s="180"/>
      <c r="DO26" s="180"/>
      <c r="DP26" s="180"/>
      <c r="DQ26" s="180"/>
      <c r="DR26" s="180"/>
      <c r="DS26" s="180"/>
      <c r="DT26" s="180"/>
      <c r="DU26" s="180"/>
      <c r="DV26" s="180"/>
      <c r="DW26" s="180"/>
      <c r="DX26" s="180"/>
      <c r="DY26" s="180"/>
      <c r="DZ26" s="180"/>
      <c r="EA26" s="180"/>
      <c r="EB26" s="180"/>
      <c r="EC26" s="180"/>
      <c r="ED26" s="180"/>
      <c r="EE26" s="180"/>
      <c r="EF26" s="180"/>
      <c r="EG26" s="180"/>
      <c r="EH26" s="180"/>
      <c r="EI26" s="180"/>
      <c r="EJ26" s="180"/>
      <c r="EK26" s="180"/>
      <c r="EL26" s="180"/>
      <c r="EM26" s="180"/>
      <c r="EN26" s="180"/>
      <c r="EO26" s="180"/>
      <c r="EP26" s="180"/>
      <c r="EQ26" s="180"/>
      <c r="ER26" s="180"/>
      <c r="ES26" s="180"/>
      <c r="ET26" s="180"/>
      <c r="EU26" s="180"/>
      <c r="EV26" s="180"/>
      <c r="EW26" s="180"/>
      <c r="EX26" s="180"/>
      <c r="EY26" s="180"/>
      <c r="EZ26" s="180"/>
      <c r="FA26" s="180"/>
      <c r="FB26" s="180"/>
      <c r="FC26" s="180"/>
      <c r="FD26" s="180"/>
      <c r="FE26" s="180"/>
      <c r="FF26" s="180"/>
      <c r="FG26" s="180"/>
      <c r="FH26" s="180"/>
      <c r="FI26" s="180"/>
      <c r="FJ26" s="180"/>
      <c r="FK26" s="180"/>
      <c r="FL26" s="180"/>
      <c r="FM26" s="180"/>
      <c r="FN26" s="180"/>
      <c r="FO26" s="181"/>
    </row>
    <row r="27" spans="1:171" ht="12.75">
      <c r="A27" s="67"/>
      <c r="B27" s="26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>
        <f aca="true" t="shared" si="31" ref="BH27:BK29">L27+P27+T27+X27+AB27+AF27+AJ27+AN27+AR27+AV27+AZ27+BD27</f>
        <v>0</v>
      </c>
      <c r="BI27" s="3">
        <f t="shared" si="31"/>
        <v>0</v>
      </c>
      <c r="BJ27" s="3">
        <f t="shared" si="31"/>
        <v>0</v>
      </c>
      <c r="BK27" s="3">
        <f t="shared" si="31"/>
        <v>0</v>
      </c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>
        <f aca="true" t="shared" si="32" ref="DH27:DK29">BL27+BP27+BT27+BX27+CB27+CF27+CJ27+CN27+CR27+CV27+CZ27+DD27</f>
        <v>0</v>
      </c>
      <c r="DI27" s="3">
        <f t="shared" si="32"/>
        <v>0</v>
      </c>
      <c r="DJ27" s="3">
        <f t="shared" si="32"/>
        <v>0</v>
      </c>
      <c r="DK27" s="3">
        <f t="shared" si="32"/>
        <v>0</v>
      </c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>
        <f aca="true" t="shared" si="33" ref="FH27:FK29">DL27+DP27+DT27+DX27+EB27+EF27+EJ27+EN27+ER27+EV27+EZ27+FD27</f>
        <v>0</v>
      </c>
      <c r="FI27" s="3">
        <f t="shared" si="33"/>
        <v>0</v>
      </c>
      <c r="FJ27" s="3">
        <f t="shared" si="33"/>
        <v>0</v>
      </c>
      <c r="FK27" s="3">
        <f t="shared" si="33"/>
        <v>0</v>
      </c>
      <c r="FL27" s="3">
        <f aca="true" t="shared" si="34" ref="FL27:FO29">H27+BH27-DH27-FH27</f>
        <v>0</v>
      </c>
      <c r="FM27" s="60">
        <f t="shared" si="34"/>
        <v>0</v>
      </c>
      <c r="FN27" s="3">
        <f t="shared" si="34"/>
        <v>0</v>
      </c>
      <c r="FO27" s="40">
        <f t="shared" si="34"/>
        <v>0</v>
      </c>
    </row>
    <row r="28" spans="1:171" ht="12.75">
      <c r="A28" s="68"/>
      <c r="B28" s="19"/>
      <c r="C28" s="5"/>
      <c r="D28" s="5"/>
      <c r="E28" s="5"/>
      <c r="F28" s="5"/>
      <c r="G28" s="5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>
        <f t="shared" si="31"/>
        <v>0</v>
      </c>
      <c r="BI28" s="4">
        <f t="shared" si="31"/>
        <v>0</v>
      </c>
      <c r="BJ28" s="4">
        <f t="shared" si="31"/>
        <v>0</v>
      </c>
      <c r="BK28" s="4">
        <f t="shared" si="31"/>
        <v>0</v>
      </c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>
        <f t="shared" si="32"/>
        <v>0</v>
      </c>
      <c r="DI28" s="4">
        <f t="shared" si="32"/>
        <v>0</v>
      </c>
      <c r="DJ28" s="4">
        <f t="shared" si="32"/>
        <v>0</v>
      </c>
      <c r="DK28" s="4">
        <f t="shared" si="32"/>
        <v>0</v>
      </c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>
        <f t="shared" si="33"/>
        <v>0</v>
      </c>
      <c r="FI28" s="4">
        <f t="shared" si="33"/>
        <v>0</v>
      </c>
      <c r="FJ28" s="4">
        <f t="shared" si="33"/>
        <v>0</v>
      </c>
      <c r="FK28" s="4">
        <f t="shared" si="33"/>
        <v>0</v>
      </c>
      <c r="FL28" s="3">
        <f t="shared" si="34"/>
        <v>0</v>
      </c>
      <c r="FM28" s="60">
        <f t="shared" si="34"/>
        <v>0</v>
      </c>
      <c r="FN28" s="3">
        <f t="shared" si="34"/>
        <v>0</v>
      </c>
      <c r="FO28" s="40">
        <f t="shared" si="34"/>
        <v>0</v>
      </c>
    </row>
    <row r="29" spans="1:171" ht="12.75">
      <c r="A29" s="68"/>
      <c r="B29" s="19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>
        <f t="shared" si="31"/>
        <v>0</v>
      </c>
      <c r="BI29" s="5">
        <f t="shared" si="31"/>
        <v>0</v>
      </c>
      <c r="BJ29" s="5">
        <f t="shared" si="31"/>
        <v>0</v>
      </c>
      <c r="BK29" s="5">
        <f t="shared" si="31"/>
        <v>0</v>
      </c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>
        <f t="shared" si="32"/>
        <v>0</v>
      </c>
      <c r="DI29" s="5">
        <f t="shared" si="32"/>
        <v>0</v>
      </c>
      <c r="DJ29" s="5">
        <f t="shared" si="32"/>
        <v>0</v>
      </c>
      <c r="DK29" s="5">
        <f t="shared" si="32"/>
        <v>0</v>
      </c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>
        <f t="shared" si="33"/>
        <v>0</v>
      </c>
      <c r="FI29" s="5">
        <f t="shared" si="33"/>
        <v>0</v>
      </c>
      <c r="FJ29" s="5">
        <f t="shared" si="33"/>
        <v>0</v>
      </c>
      <c r="FK29" s="5">
        <f t="shared" si="33"/>
        <v>0</v>
      </c>
      <c r="FL29" s="41">
        <f t="shared" si="34"/>
        <v>0</v>
      </c>
      <c r="FM29" s="60">
        <f t="shared" si="34"/>
        <v>0</v>
      </c>
      <c r="FN29" s="3">
        <f t="shared" si="34"/>
        <v>0</v>
      </c>
      <c r="FO29" s="40">
        <f t="shared" si="34"/>
        <v>0</v>
      </c>
    </row>
    <row r="30" spans="1:171" s="42" customFormat="1" ht="15">
      <c r="A30" s="72"/>
      <c r="B30" s="46" t="s">
        <v>52</v>
      </c>
      <c r="C30" s="47"/>
      <c r="D30" s="47"/>
      <c r="E30" s="47"/>
      <c r="F30" s="47"/>
      <c r="G30" s="47"/>
      <c r="H30" s="48">
        <f aca="true" t="shared" si="35" ref="H30:AM30">SUM(H27:H29)</f>
        <v>0</v>
      </c>
      <c r="I30" s="48">
        <f t="shared" si="35"/>
        <v>0</v>
      </c>
      <c r="J30" s="48">
        <f t="shared" si="35"/>
        <v>0</v>
      </c>
      <c r="K30" s="48">
        <f t="shared" si="35"/>
        <v>0</v>
      </c>
      <c r="L30" s="48">
        <f t="shared" si="35"/>
        <v>0</v>
      </c>
      <c r="M30" s="48">
        <f t="shared" si="35"/>
        <v>0</v>
      </c>
      <c r="N30" s="48">
        <f t="shared" si="35"/>
        <v>0</v>
      </c>
      <c r="O30" s="48">
        <f t="shared" si="35"/>
        <v>0</v>
      </c>
      <c r="P30" s="48">
        <f t="shared" si="35"/>
        <v>0</v>
      </c>
      <c r="Q30" s="48">
        <f t="shared" si="35"/>
        <v>0</v>
      </c>
      <c r="R30" s="48">
        <f t="shared" si="35"/>
        <v>0</v>
      </c>
      <c r="S30" s="48">
        <f t="shared" si="35"/>
        <v>0</v>
      </c>
      <c r="T30" s="48">
        <f t="shared" si="35"/>
        <v>0</v>
      </c>
      <c r="U30" s="48">
        <f t="shared" si="35"/>
        <v>0</v>
      </c>
      <c r="V30" s="48">
        <f t="shared" si="35"/>
        <v>0</v>
      </c>
      <c r="W30" s="48">
        <f t="shared" si="35"/>
        <v>0</v>
      </c>
      <c r="X30" s="48">
        <f t="shared" si="35"/>
        <v>0</v>
      </c>
      <c r="Y30" s="48">
        <f t="shared" si="35"/>
        <v>0</v>
      </c>
      <c r="Z30" s="48">
        <f t="shared" si="35"/>
        <v>0</v>
      </c>
      <c r="AA30" s="48">
        <f t="shared" si="35"/>
        <v>0</v>
      </c>
      <c r="AB30" s="48">
        <f t="shared" si="35"/>
        <v>0</v>
      </c>
      <c r="AC30" s="48">
        <f t="shared" si="35"/>
        <v>0</v>
      </c>
      <c r="AD30" s="48">
        <f t="shared" si="35"/>
        <v>0</v>
      </c>
      <c r="AE30" s="48">
        <f t="shared" si="35"/>
        <v>0</v>
      </c>
      <c r="AF30" s="48">
        <f t="shared" si="35"/>
        <v>0</v>
      </c>
      <c r="AG30" s="48">
        <f t="shared" si="35"/>
        <v>0</v>
      </c>
      <c r="AH30" s="48">
        <f t="shared" si="35"/>
        <v>0</v>
      </c>
      <c r="AI30" s="48">
        <f t="shared" si="35"/>
        <v>0</v>
      </c>
      <c r="AJ30" s="48">
        <f t="shared" si="35"/>
        <v>0</v>
      </c>
      <c r="AK30" s="48">
        <f t="shared" si="35"/>
        <v>0</v>
      </c>
      <c r="AL30" s="48">
        <f t="shared" si="35"/>
        <v>0</v>
      </c>
      <c r="AM30" s="48">
        <f t="shared" si="35"/>
        <v>0</v>
      </c>
      <c r="AN30" s="48">
        <f aca="true" t="shared" si="36" ref="AN30:BS30">SUM(AN27:AN29)</f>
        <v>0</v>
      </c>
      <c r="AO30" s="48">
        <f t="shared" si="36"/>
        <v>0</v>
      </c>
      <c r="AP30" s="48">
        <f t="shared" si="36"/>
        <v>0</v>
      </c>
      <c r="AQ30" s="48">
        <f t="shared" si="36"/>
        <v>0</v>
      </c>
      <c r="AR30" s="48">
        <f t="shared" si="36"/>
        <v>0</v>
      </c>
      <c r="AS30" s="48">
        <f t="shared" si="36"/>
        <v>0</v>
      </c>
      <c r="AT30" s="48">
        <f t="shared" si="36"/>
        <v>0</v>
      </c>
      <c r="AU30" s="48">
        <f t="shared" si="36"/>
        <v>0</v>
      </c>
      <c r="AV30" s="48">
        <f t="shared" si="36"/>
        <v>0</v>
      </c>
      <c r="AW30" s="48">
        <f t="shared" si="36"/>
        <v>0</v>
      </c>
      <c r="AX30" s="48">
        <f t="shared" si="36"/>
        <v>0</v>
      </c>
      <c r="AY30" s="48">
        <f t="shared" si="36"/>
        <v>0</v>
      </c>
      <c r="AZ30" s="48">
        <f t="shared" si="36"/>
        <v>0</v>
      </c>
      <c r="BA30" s="48">
        <f t="shared" si="36"/>
        <v>0</v>
      </c>
      <c r="BB30" s="48">
        <f t="shared" si="36"/>
        <v>0</v>
      </c>
      <c r="BC30" s="48">
        <f t="shared" si="36"/>
        <v>0</v>
      </c>
      <c r="BD30" s="48">
        <f t="shared" si="36"/>
        <v>0</v>
      </c>
      <c r="BE30" s="48">
        <f t="shared" si="36"/>
        <v>0</v>
      </c>
      <c r="BF30" s="48">
        <f t="shared" si="36"/>
        <v>0</v>
      </c>
      <c r="BG30" s="48">
        <f t="shared" si="36"/>
        <v>0</v>
      </c>
      <c r="BH30" s="48">
        <f t="shared" si="36"/>
        <v>0</v>
      </c>
      <c r="BI30" s="48">
        <f t="shared" si="36"/>
        <v>0</v>
      </c>
      <c r="BJ30" s="48">
        <f t="shared" si="36"/>
        <v>0</v>
      </c>
      <c r="BK30" s="48">
        <f t="shared" si="36"/>
        <v>0</v>
      </c>
      <c r="BL30" s="48">
        <f t="shared" si="36"/>
        <v>0</v>
      </c>
      <c r="BM30" s="48">
        <f t="shared" si="36"/>
        <v>0</v>
      </c>
      <c r="BN30" s="48">
        <f t="shared" si="36"/>
        <v>0</v>
      </c>
      <c r="BO30" s="48">
        <f t="shared" si="36"/>
        <v>0</v>
      </c>
      <c r="BP30" s="48">
        <f t="shared" si="36"/>
        <v>0</v>
      </c>
      <c r="BQ30" s="48">
        <f t="shared" si="36"/>
        <v>0</v>
      </c>
      <c r="BR30" s="48">
        <f t="shared" si="36"/>
        <v>0</v>
      </c>
      <c r="BS30" s="48">
        <f t="shared" si="36"/>
        <v>0</v>
      </c>
      <c r="BT30" s="48">
        <f aca="true" t="shared" si="37" ref="BT30:CY30">SUM(BT27:BT29)</f>
        <v>0</v>
      </c>
      <c r="BU30" s="48">
        <f t="shared" si="37"/>
        <v>0</v>
      </c>
      <c r="BV30" s="48">
        <f t="shared" si="37"/>
        <v>0</v>
      </c>
      <c r="BW30" s="48">
        <f t="shared" si="37"/>
        <v>0</v>
      </c>
      <c r="BX30" s="48">
        <f t="shared" si="37"/>
        <v>0</v>
      </c>
      <c r="BY30" s="48">
        <f t="shared" si="37"/>
        <v>0</v>
      </c>
      <c r="BZ30" s="48">
        <f t="shared" si="37"/>
        <v>0</v>
      </c>
      <c r="CA30" s="48">
        <f t="shared" si="37"/>
        <v>0</v>
      </c>
      <c r="CB30" s="48">
        <f t="shared" si="37"/>
        <v>0</v>
      </c>
      <c r="CC30" s="48">
        <f t="shared" si="37"/>
        <v>0</v>
      </c>
      <c r="CD30" s="48">
        <f t="shared" si="37"/>
        <v>0</v>
      </c>
      <c r="CE30" s="48">
        <f t="shared" si="37"/>
        <v>0</v>
      </c>
      <c r="CF30" s="48">
        <f t="shared" si="37"/>
        <v>0</v>
      </c>
      <c r="CG30" s="48">
        <f t="shared" si="37"/>
        <v>0</v>
      </c>
      <c r="CH30" s="48">
        <f t="shared" si="37"/>
        <v>0</v>
      </c>
      <c r="CI30" s="48">
        <f t="shared" si="37"/>
        <v>0</v>
      </c>
      <c r="CJ30" s="48">
        <f t="shared" si="37"/>
        <v>0</v>
      </c>
      <c r="CK30" s="48">
        <f t="shared" si="37"/>
        <v>0</v>
      </c>
      <c r="CL30" s="48">
        <f t="shared" si="37"/>
        <v>0</v>
      </c>
      <c r="CM30" s="48">
        <f t="shared" si="37"/>
        <v>0</v>
      </c>
      <c r="CN30" s="48">
        <f t="shared" si="37"/>
        <v>0</v>
      </c>
      <c r="CO30" s="48">
        <f t="shared" si="37"/>
        <v>0</v>
      </c>
      <c r="CP30" s="48">
        <f t="shared" si="37"/>
        <v>0</v>
      </c>
      <c r="CQ30" s="48">
        <f t="shared" si="37"/>
        <v>0</v>
      </c>
      <c r="CR30" s="48">
        <f t="shared" si="37"/>
        <v>0</v>
      </c>
      <c r="CS30" s="48">
        <f t="shared" si="37"/>
        <v>0</v>
      </c>
      <c r="CT30" s="48">
        <f t="shared" si="37"/>
        <v>0</v>
      </c>
      <c r="CU30" s="48">
        <f t="shared" si="37"/>
        <v>0</v>
      </c>
      <c r="CV30" s="48">
        <f t="shared" si="37"/>
        <v>0</v>
      </c>
      <c r="CW30" s="48">
        <f t="shared" si="37"/>
        <v>0</v>
      </c>
      <c r="CX30" s="48">
        <f t="shared" si="37"/>
        <v>0</v>
      </c>
      <c r="CY30" s="48">
        <f t="shared" si="37"/>
        <v>0</v>
      </c>
      <c r="CZ30" s="48">
        <f aca="true" t="shared" si="38" ref="CZ30:EE30">SUM(CZ27:CZ29)</f>
        <v>0</v>
      </c>
      <c r="DA30" s="48">
        <f t="shared" si="38"/>
        <v>0</v>
      </c>
      <c r="DB30" s="48">
        <f t="shared" si="38"/>
        <v>0</v>
      </c>
      <c r="DC30" s="48">
        <f t="shared" si="38"/>
        <v>0</v>
      </c>
      <c r="DD30" s="48">
        <f t="shared" si="38"/>
        <v>0</v>
      </c>
      <c r="DE30" s="48">
        <f t="shared" si="38"/>
        <v>0</v>
      </c>
      <c r="DF30" s="48">
        <f t="shared" si="38"/>
        <v>0</v>
      </c>
      <c r="DG30" s="48">
        <f t="shared" si="38"/>
        <v>0</v>
      </c>
      <c r="DH30" s="48">
        <f t="shared" si="38"/>
        <v>0</v>
      </c>
      <c r="DI30" s="48">
        <f t="shared" si="38"/>
        <v>0</v>
      </c>
      <c r="DJ30" s="48">
        <f t="shared" si="38"/>
        <v>0</v>
      </c>
      <c r="DK30" s="48">
        <f t="shared" si="38"/>
        <v>0</v>
      </c>
      <c r="DL30" s="48">
        <f t="shared" si="38"/>
        <v>0</v>
      </c>
      <c r="DM30" s="48">
        <f t="shared" si="38"/>
        <v>0</v>
      </c>
      <c r="DN30" s="48">
        <f t="shared" si="38"/>
        <v>0</v>
      </c>
      <c r="DO30" s="48">
        <f t="shared" si="38"/>
        <v>0</v>
      </c>
      <c r="DP30" s="48">
        <f t="shared" si="38"/>
        <v>0</v>
      </c>
      <c r="DQ30" s="48">
        <f t="shared" si="38"/>
        <v>0</v>
      </c>
      <c r="DR30" s="48">
        <f t="shared" si="38"/>
        <v>0</v>
      </c>
      <c r="DS30" s="48">
        <f t="shared" si="38"/>
        <v>0</v>
      </c>
      <c r="DT30" s="48">
        <f t="shared" si="38"/>
        <v>0</v>
      </c>
      <c r="DU30" s="48">
        <f t="shared" si="38"/>
        <v>0</v>
      </c>
      <c r="DV30" s="48">
        <f t="shared" si="38"/>
        <v>0</v>
      </c>
      <c r="DW30" s="48">
        <f t="shared" si="38"/>
        <v>0</v>
      </c>
      <c r="DX30" s="48">
        <f t="shared" si="38"/>
        <v>0</v>
      </c>
      <c r="DY30" s="48">
        <f t="shared" si="38"/>
        <v>0</v>
      </c>
      <c r="DZ30" s="48">
        <f t="shared" si="38"/>
        <v>0</v>
      </c>
      <c r="EA30" s="48">
        <f t="shared" si="38"/>
        <v>0</v>
      </c>
      <c r="EB30" s="48">
        <f t="shared" si="38"/>
        <v>0</v>
      </c>
      <c r="EC30" s="48">
        <f t="shared" si="38"/>
        <v>0</v>
      </c>
      <c r="ED30" s="48">
        <f t="shared" si="38"/>
        <v>0</v>
      </c>
      <c r="EE30" s="48">
        <f t="shared" si="38"/>
        <v>0</v>
      </c>
      <c r="EF30" s="48">
        <f aca="true" t="shared" si="39" ref="EF30:FK30">SUM(EF27:EF29)</f>
        <v>0</v>
      </c>
      <c r="EG30" s="48">
        <f t="shared" si="39"/>
        <v>0</v>
      </c>
      <c r="EH30" s="48">
        <f t="shared" si="39"/>
        <v>0</v>
      </c>
      <c r="EI30" s="48">
        <f t="shared" si="39"/>
        <v>0</v>
      </c>
      <c r="EJ30" s="48">
        <f t="shared" si="39"/>
        <v>0</v>
      </c>
      <c r="EK30" s="48">
        <f t="shared" si="39"/>
        <v>0</v>
      </c>
      <c r="EL30" s="48">
        <f t="shared" si="39"/>
        <v>0</v>
      </c>
      <c r="EM30" s="48">
        <f t="shared" si="39"/>
        <v>0</v>
      </c>
      <c r="EN30" s="48">
        <f t="shared" si="39"/>
        <v>0</v>
      </c>
      <c r="EO30" s="48">
        <f t="shared" si="39"/>
        <v>0</v>
      </c>
      <c r="EP30" s="48">
        <f t="shared" si="39"/>
        <v>0</v>
      </c>
      <c r="EQ30" s="48">
        <f t="shared" si="39"/>
        <v>0</v>
      </c>
      <c r="ER30" s="48">
        <f t="shared" si="39"/>
        <v>0</v>
      </c>
      <c r="ES30" s="48">
        <f t="shared" si="39"/>
        <v>0</v>
      </c>
      <c r="ET30" s="48">
        <f t="shared" si="39"/>
        <v>0</v>
      </c>
      <c r="EU30" s="48">
        <f t="shared" si="39"/>
        <v>0</v>
      </c>
      <c r="EV30" s="48">
        <f t="shared" si="39"/>
        <v>0</v>
      </c>
      <c r="EW30" s="48">
        <f t="shared" si="39"/>
        <v>0</v>
      </c>
      <c r="EX30" s="48">
        <f t="shared" si="39"/>
        <v>0</v>
      </c>
      <c r="EY30" s="48">
        <f t="shared" si="39"/>
        <v>0</v>
      </c>
      <c r="EZ30" s="48">
        <f t="shared" si="39"/>
        <v>0</v>
      </c>
      <c r="FA30" s="48">
        <f t="shared" si="39"/>
        <v>0</v>
      </c>
      <c r="FB30" s="48">
        <f t="shared" si="39"/>
        <v>0</v>
      </c>
      <c r="FC30" s="48">
        <f t="shared" si="39"/>
        <v>0</v>
      </c>
      <c r="FD30" s="48">
        <f t="shared" si="39"/>
        <v>0</v>
      </c>
      <c r="FE30" s="48">
        <f t="shared" si="39"/>
        <v>0</v>
      </c>
      <c r="FF30" s="48">
        <f t="shared" si="39"/>
        <v>0</v>
      </c>
      <c r="FG30" s="48">
        <f t="shared" si="39"/>
        <v>0</v>
      </c>
      <c r="FH30" s="48">
        <f t="shared" si="39"/>
        <v>0</v>
      </c>
      <c r="FI30" s="48">
        <f t="shared" si="39"/>
        <v>0</v>
      </c>
      <c r="FJ30" s="48">
        <f t="shared" si="39"/>
        <v>0</v>
      </c>
      <c r="FK30" s="48">
        <f t="shared" si="39"/>
        <v>0</v>
      </c>
      <c r="FL30" s="48">
        <f>SUM(FL27:FL29)</f>
        <v>0</v>
      </c>
      <c r="FM30" s="63">
        <f>SUM(FM27:FM29)</f>
        <v>0</v>
      </c>
      <c r="FN30" s="48">
        <f>SUM(FN27:FN29)</f>
        <v>0</v>
      </c>
      <c r="FO30" s="49">
        <f>SUM(FO27:FO29)</f>
        <v>0</v>
      </c>
    </row>
    <row r="31" spans="1:171" s="34" customFormat="1" ht="22.5" customHeight="1" thickBot="1">
      <c r="A31" s="73"/>
      <c r="B31" s="30" t="s">
        <v>48</v>
      </c>
      <c r="C31" s="32"/>
      <c r="D31" s="32"/>
      <c r="E31" s="32"/>
      <c r="F31" s="32"/>
      <c r="G31" s="32"/>
      <c r="H31" s="32">
        <f aca="true" t="shared" si="40" ref="H31:AM31">H10+H16+H24+H27</f>
        <v>13318168</v>
      </c>
      <c r="I31" s="32">
        <f t="shared" si="40"/>
        <v>5316411.21</v>
      </c>
      <c r="J31" s="32">
        <f t="shared" si="40"/>
        <v>0</v>
      </c>
      <c r="K31" s="32">
        <f t="shared" si="40"/>
        <v>0</v>
      </c>
      <c r="L31" s="32">
        <f t="shared" si="40"/>
        <v>0</v>
      </c>
      <c r="M31" s="32">
        <f t="shared" si="40"/>
        <v>0</v>
      </c>
      <c r="N31" s="32">
        <f t="shared" si="40"/>
        <v>0</v>
      </c>
      <c r="O31" s="32">
        <f t="shared" si="40"/>
        <v>0</v>
      </c>
      <c r="P31" s="32">
        <f t="shared" si="40"/>
        <v>0</v>
      </c>
      <c r="Q31" s="32">
        <f t="shared" si="40"/>
        <v>60108.17</v>
      </c>
      <c r="R31" s="32">
        <f t="shared" si="40"/>
        <v>0</v>
      </c>
      <c r="S31" s="32">
        <f t="shared" si="40"/>
        <v>0</v>
      </c>
      <c r="T31" s="32">
        <f t="shared" si="40"/>
        <v>800000</v>
      </c>
      <c r="U31" s="32">
        <f t="shared" si="40"/>
        <v>54291.25</v>
      </c>
      <c r="V31" s="32">
        <f t="shared" si="40"/>
        <v>0</v>
      </c>
      <c r="W31" s="32">
        <f t="shared" si="40"/>
        <v>0</v>
      </c>
      <c r="X31" s="32">
        <f t="shared" si="40"/>
        <v>1500000</v>
      </c>
      <c r="Y31" s="32">
        <f t="shared" si="40"/>
        <v>67127.35</v>
      </c>
      <c r="Z31" s="32">
        <f t="shared" si="40"/>
        <v>0</v>
      </c>
      <c r="AA31" s="32">
        <f t="shared" si="40"/>
        <v>22500</v>
      </c>
      <c r="AB31" s="32">
        <f t="shared" si="40"/>
        <v>1500000</v>
      </c>
      <c r="AC31" s="32">
        <f t="shared" si="40"/>
        <v>73210.29000000001</v>
      </c>
      <c r="AD31" s="32">
        <f t="shared" si="40"/>
        <v>0</v>
      </c>
      <c r="AE31" s="32">
        <f t="shared" si="40"/>
        <v>0</v>
      </c>
      <c r="AF31" s="32">
        <f t="shared" si="40"/>
        <v>0</v>
      </c>
      <c r="AG31" s="32">
        <f t="shared" si="40"/>
        <v>15542.47</v>
      </c>
      <c r="AH31" s="32">
        <f t="shared" si="40"/>
        <v>0</v>
      </c>
      <c r="AI31" s="32">
        <f t="shared" si="40"/>
        <v>616.44</v>
      </c>
      <c r="AJ31" s="32">
        <f t="shared" si="40"/>
        <v>0</v>
      </c>
      <c r="AK31" s="32">
        <f t="shared" si="40"/>
        <v>12634.52</v>
      </c>
      <c r="AL31" s="32">
        <f t="shared" si="40"/>
        <v>0</v>
      </c>
      <c r="AM31" s="32">
        <f t="shared" si="40"/>
        <v>0</v>
      </c>
      <c r="AN31" s="32">
        <f aca="true" t="shared" si="41" ref="AN31:BS31">AN10+AN16+AN24+AN27</f>
        <v>0</v>
      </c>
      <c r="AO31" s="32">
        <f t="shared" si="41"/>
        <v>40927.67</v>
      </c>
      <c r="AP31" s="32">
        <f t="shared" si="41"/>
        <v>0</v>
      </c>
      <c r="AQ31" s="32">
        <f t="shared" si="41"/>
        <v>0</v>
      </c>
      <c r="AR31" s="32">
        <f t="shared" si="41"/>
        <v>0</v>
      </c>
      <c r="AS31" s="32">
        <f t="shared" si="41"/>
        <v>68096.66</v>
      </c>
      <c r="AT31" s="32">
        <f t="shared" si="41"/>
        <v>0</v>
      </c>
      <c r="AU31" s="32">
        <f t="shared" si="41"/>
        <v>515.07</v>
      </c>
      <c r="AV31" s="32">
        <f t="shared" si="41"/>
        <v>0</v>
      </c>
      <c r="AW31" s="32">
        <f t="shared" si="41"/>
        <v>34241.11</v>
      </c>
      <c r="AX31" s="32">
        <f t="shared" si="41"/>
        <v>35018.52</v>
      </c>
      <c r="AY31" s="32">
        <f t="shared" si="41"/>
        <v>0</v>
      </c>
      <c r="AZ31" s="32">
        <f t="shared" si="41"/>
        <v>0</v>
      </c>
      <c r="BA31" s="32">
        <f t="shared" si="41"/>
        <v>4698.3</v>
      </c>
      <c r="BB31" s="32">
        <f t="shared" si="41"/>
        <v>0</v>
      </c>
      <c r="BC31" s="32">
        <f t="shared" si="41"/>
        <v>0</v>
      </c>
      <c r="BD31" s="32">
        <f t="shared" si="41"/>
        <v>0</v>
      </c>
      <c r="BE31" s="32">
        <f t="shared" si="41"/>
        <v>19964.530000000002</v>
      </c>
      <c r="BF31" s="32">
        <f t="shared" si="41"/>
        <v>356.12</v>
      </c>
      <c r="BG31" s="32">
        <f t="shared" si="41"/>
        <v>218.39</v>
      </c>
      <c r="BH31" s="32">
        <f t="shared" si="41"/>
        <v>3800000</v>
      </c>
      <c r="BI31" s="32">
        <f t="shared" si="41"/>
        <v>450842.32000000007</v>
      </c>
      <c r="BJ31" s="32">
        <f t="shared" si="41"/>
        <v>35374.64</v>
      </c>
      <c r="BK31" s="32">
        <f t="shared" si="41"/>
        <v>23849.899999999998</v>
      </c>
      <c r="BL31" s="32">
        <f t="shared" si="41"/>
        <v>0</v>
      </c>
      <c r="BM31" s="32">
        <f t="shared" si="41"/>
        <v>0</v>
      </c>
      <c r="BN31" s="32">
        <f t="shared" si="41"/>
        <v>0</v>
      </c>
      <c r="BO31" s="32">
        <f t="shared" si="41"/>
        <v>0</v>
      </c>
      <c r="BP31" s="32">
        <f t="shared" si="41"/>
        <v>0</v>
      </c>
      <c r="BQ31" s="32">
        <f t="shared" si="41"/>
        <v>0</v>
      </c>
      <c r="BR31" s="32">
        <f t="shared" si="41"/>
        <v>0</v>
      </c>
      <c r="BS31" s="32">
        <f t="shared" si="41"/>
        <v>0</v>
      </c>
      <c r="BT31" s="32">
        <f aca="true" t="shared" si="42" ref="BT31:CY31">BT10+BT16+BT24+BT27</f>
        <v>0</v>
      </c>
      <c r="BU31" s="32">
        <f t="shared" si="42"/>
        <v>0</v>
      </c>
      <c r="BV31" s="32">
        <f t="shared" si="42"/>
        <v>0</v>
      </c>
      <c r="BW31" s="32">
        <f t="shared" si="42"/>
        <v>0</v>
      </c>
      <c r="BX31" s="32">
        <f t="shared" si="42"/>
        <v>0</v>
      </c>
      <c r="BY31" s="32">
        <f t="shared" si="42"/>
        <v>7019.18</v>
      </c>
      <c r="BZ31" s="32">
        <f t="shared" si="42"/>
        <v>0</v>
      </c>
      <c r="CA31" s="32">
        <f t="shared" si="42"/>
        <v>22500</v>
      </c>
      <c r="CB31" s="32">
        <f t="shared" si="42"/>
        <v>0</v>
      </c>
      <c r="CC31" s="32">
        <f t="shared" si="42"/>
        <v>15041.1</v>
      </c>
      <c r="CD31" s="32">
        <f t="shared" si="42"/>
        <v>0</v>
      </c>
      <c r="CE31" s="32">
        <f t="shared" si="42"/>
        <v>0</v>
      </c>
      <c r="CF31" s="32">
        <f t="shared" si="42"/>
        <v>200000</v>
      </c>
      <c r="CG31" s="32">
        <f t="shared" si="42"/>
        <v>15542.47</v>
      </c>
      <c r="CH31" s="32">
        <f t="shared" si="42"/>
        <v>0</v>
      </c>
      <c r="CI31" s="32">
        <f t="shared" si="42"/>
        <v>616.44</v>
      </c>
      <c r="CJ31" s="32">
        <f t="shared" si="42"/>
        <v>200000</v>
      </c>
      <c r="CK31" s="32">
        <f t="shared" si="42"/>
        <v>12634.52</v>
      </c>
      <c r="CL31" s="32">
        <f t="shared" si="42"/>
        <v>0</v>
      </c>
      <c r="CM31" s="32">
        <f t="shared" si="42"/>
        <v>0</v>
      </c>
      <c r="CN31" s="32">
        <f t="shared" si="42"/>
        <v>400000</v>
      </c>
      <c r="CO31" s="32">
        <f t="shared" si="42"/>
        <v>10796.16</v>
      </c>
      <c r="CP31" s="32">
        <f t="shared" si="42"/>
        <v>0</v>
      </c>
      <c r="CQ31" s="32">
        <f t="shared" si="42"/>
        <v>0</v>
      </c>
      <c r="CR31" s="32">
        <f t="shared" si="42"/>
        <v>0</v>
      </c>
      <c r="CS31" s="32">
        <f t="shared" si="42"/>
        <v>7988.49</v>
      </c>
      <c r="CT31" s="32">
        <f t="shared" si="42"/>
        <v>0</v>
      </c>
      <c r="CU31" s="32">
        <f t="shared" si="42"/>
        <v>515.07</v>
      </c>
      <c r="CV31" s="32">
        <f t="shared" si="42"/>
        <v>2114000</v>
      </c>
      <c r="CW31" s="32">
        <f t="shared" si="42"/>
        <v>37150.69</v>
      </c>
      <c r="CX31" s="32">
        <f t="shared" si="42"/>
        <v>35018.52</v>
      </c>
      <c r="CY31" s="32">
        <f t="shared" si="42"/>
        <v>0</v>
      </c>
      <c r="CZ31" s="32">
        <f aca="true" t="shared" si="43" ref="CZ31:EE31">CZ10+CZ16+CZ24+CZ27</f>
        <v>200000</v>
      </c>
      <c r="DA31" s="32">
        <f t="shared" si="43"/>
        <v>4698.3</v>
      </c>
      <c r="DB31" s="32">
        <f t="shared" si="43"/>
        <v>0</v>
      </c>
      <c r="DC31" s="32">
        <f t="shared" si="43"/>
        <v>0</v>
      </c>
      <c r="DD31" s="32">
        <f t="shared" si="43"/>
        <v>300000</v>
      </c>
      <c r="DE31" s="32">
        <f t="shared" si="43"/>
        <v>1604.38</v>
      </c>
      <c r="DF31" s="32">
        <f t="shared" si="43"/>
        <v>0</v>
      </c>
      <c r="DG31" s="32">
        <f t="shared" si="43"/>
        <v>218.39</v>
      </c>
      <c r="DH31" s="32">
        <f t="shared" si="43"/>
        <v>3414000</v>
      </c>
      <c r="DI31" s="80">
        <f t="shared" si="43"/>
        <v>112475.29000000001</v>
      </c>
      <c r="DJ31" s="32">
        <f t="shared" si="43"/>
        <v>35018.52</v>
      </c>
      <c r="DK31" s="32">
        <f t="shared" si="43"/>
        <v>23849.899999999998</v>
      </c>
      <c r="DL31" s="32">
        <f t="shared" si="43"/>
        <v>0</v>
      </c>
      <c r="DM31" s="32">
        <f t="shared" si="43"/>
        <v>0</v>
      </c>
      <c r="DN31" s="32">
        <f t="shared" si="43"/>
        <v>0</v>
      </c>
      <c r="DO31" s="32">
        <f t="shared" si="43"/>
        <v>0</v>
      </c>
      <c r="DP31" s="32">
        <f t="shared" si="43"/>
        <v>0</v>
      </c>
      <c r="DQ31" s="32">
        <f t="shared" si="43"/>
        <v>0</v>
      </c>
      <c r="DR31" s="32">
        <f t="shared" si="43"/>
        <v>0</v>
      </c>
      <c r="DS31" s="32">
        <f t="shared" si="43"/>
        <v>0</v>
      </c>
      <c r="DT31" s="32">
        <f t="shared" si="43"/>
        <v>0</v>
      </c>
      <c r="DU31" s="32">
        <f t="shared" si="43"/>
        <v>0</v>
      </c>
      <c r="DV31" s="32">
        <f t="shared" si="43"/>
        <v>0</v>
      </c>
      <c r="DW31" s="32">
        <f t="shared" si="43"/>
        <v>0</v>
      </c>
      <c r="DX31" s="32">
        <f t="shared" si="43"/>
        <v>0</v>
      </c>
      <c r="DY31" s="32">
        <f t="shared" si="43"/>
        <v>0</v>
      </c>
      <c r="DZ31" s="32">
        <f t="shared" si="43"/>
        <v>0</v>
      </c>
      <c r="EA31" s="32">
        <f t="shared" si="43"/>
        <v>0</v>
      </c>
      <c r="EB31" s="32">
        <f t="shared" si="43"/>
        <v>0</v>
      </c>
      <c r="EC31" s="32">
        <f t="shared" si="43"/>
        <v>0</v>
      </c>
      <c r="ED31" s="32">
        <f t="shared" si="43"/>
        <v>0</v>
      </c>
      <c r="EE31" s="32">
        <f t="shared" si="43"/>
        <v>0</v>
      </c>
      <c r="EF31" s="32">
        <f aca="true" t="shared" si="44" ref="EF31:FO31">EF10+EF16+EF24+EF27</f>
        <v>0</v>
      </c>
      <c r="EG31" s="32">
        <f t="shared" si="44"/>
        <v>0</v>
      </c>
      <c r="EH31" s="32">
        <f t="shared" si="44"/>
        <v>0</v>
      </c>
      <c r="EI31" s="32">
        <f t="shared" si="44"/>
        <v>0</v>
      </c>
      <c r="EJ31" s="32">
        <f t="shared" si="44"/>
        <v>0</v>
      </c>
      <c r="EK31" s="32">
        <f t="shared" si="44"/>
        <v>0</v>
      </c>
      <c r="EL31" s="32">
        <f t="shared" si="44"/>
        <v>0</v>
      </c>
      <c r="EM31" s="32">
        <f t="shared" si="44"/>
        <v>0</v>
      </c>
      <c r="EN31" s="32">
        <f t="shared" si="44"/>
        <v>0</v>
      </c>
      <c r="EO31" s="32">
        <f t="shared" si="44"/>
        <v>0</v>
      </c>
      <c r="EP31" s="32">
        <f t="shared" si="44"/>
        <v>0</v>
      </c>
      <c r="EQ31" s="32">
        <f t="shared" si="44"/>
        <v>0</v>
      </c>
      <c r="ER31" s="32">
        <f t="shared" si="44"/>
        <v>0</v>
      </c>
      <c r="ES31" s="32">
        <f t="shared" si="44"/>
        <v>0</v>
      </c>
      <c r="ET31" s="32">
        <f t="shared" si="44"/>
        <v>0</v>
      </c>
      <c r="EU31" s="32">
        <f t="shared" si="44"/>
        <v>0</v>
      </c>
      <c r="EV31" s="32">
        <f t="shared" si="44"/>
        <v>4718168</v>
      </c>
      <c r="EW31" s="32">
        <f t="shared" si="44"/>
        <v>5572359.87</v>
      </c>
      <c r="EX31" s="32">
        <f t="shared" si="44"/>
        <v>0</v>
      </c>
      <c r="EY31" s="32">
        <f t="shared" si="44"/>
        <v>0</v>
      </c>
      <c r="EZ31" s="32">
        <f t="shared" si="44"/>
        <v>41991.58</v>
      </c>
      <c r="FA31" s="32">
        <f t="shared" si="44"/>
        <v>0</v>
      </c>
      <c r="FB31" s="32">
        <f t="shared" si="44"/>
        <v>0</v>
      </c>
      <c r="FC31" s="32">
        <f t="shared" si="44"/>
        <v>0</v>
      </c>
      <c r="FD31" s="32">
        <f t="shared" si="44"/>
        <v>2300000</v>
      </c>
      <c r="FE31" s="32">
        <f t="shared" si="44"/>
        <v>0</v>
      </c>
      <c r="FF31" s="32">
        <f t="shared" si="44"/>
        <v>0</v>
      </c>
      <c r="FG31" s="32">
        <f t="shared" si="44"/>
        <v>0</v>
      </c>
      <c r="FH31" s="32">
        <f t="shared" si="44"/>
        <v>7060159.58</v>
      </c>
      <c r="FI31" s="32">
        <f t="shared" si="44"/>
        <v>5572359.87</v>
      </c>
      <c r="FJ31" s="32">
        <f t="shared" si="44"/>
        <v>0</v>
      </c>
      <c r="FK31" s="32">
        <f t="shared" si="44"/>
        <v>0</v>
      </c>
      <c r="FL31" s="32">
        <f t="shared" si="44"/>
        <v>6644008.42</v>
      </c>
      <c r="FM31" s="80">
        <f t="shared" si="44"/>
        <v>82418.37</v>
      </c>
      <c r="FN31" s="32">
        <f t="shared" si="44"/>
        <v>356.11999999999944</v>
      </c>
      <c r="FO31" s="33">
        <f t="shared" si="44"/>
        <v>0</v>
      </c>
    </row>
    <row r="33" ht="12.75">
      <c r="FM33" s="61"/>
    </row>
    <row r="34" ht="12.75" outlineLevel="1"/>
    <row r="35" spans="3:165" ht="12.75" outlineLevel="1">
      <c r="C35" s="1" t="s">
        <v>111</v>
      </c>
      <c r="F35" s="14"/>
      <c r="G35" s="14"/>
      <c r="J35" s="1" t="s">
        <v>87</v>
      </c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</row>
    <row r="36" spans="6:165" ht="12.75" outlineLevel="1">
      <c r="F36" s="15" t="s">
        <v>18</v>
      </c>
      <c r="G36" s="15"/>
      <c r="I36" s="16"/>
      <c r="J36" s="43" t="s">
        <v>19</v>
      </c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</row>
    <row r="37" spans="2:165" ht="12.75" outlineLevel="1">
      <c r="B37" s="1" t="s">
        <v>20</v>
      </c>
      <c r="F37" s="17"/>
      <c r="G37" s="17"/>
      <c r="I37" s="16"/>
      <c r="J37" s="16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</row>
    <row r="38" spans="3:165" ht="12.75" outlineLevel="1">
      <c r="C38" s="1" t="s">
        <v>16</v>
      </c>
      <c r="F38" s="14"/>
      <c r="G38" s="14"/>
      <c r="J38" s="1" t="s">
        <v>88</v>
      </c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</row>
    <row r="39" spans="6:10" ht="12.75" outlineLevel="1">
      <c r="F39" s="15" t="s">
        <v>18</v>
      </c>
      <c r="G39" s="15"/>
      <c r="I39" s="16"/>
      <c r="J39" s="43" t="s">
        <v>19</v>
      </c>
    </row>
    <row r="40" spans="6:9" ht="12.75" outlineLevel="1">
      <c r="F40" s="17"/>
      <c r="G40" s="17"/>
      <c r="H40" s="16"/>
      <c r="I40" s="16"/>
    </row>
    <row r="41" spans="3:4" ht="12.75" outlineLevel="1">
      <c r="C41" s="1" t="s">
        <v>17</v>
      </c>
      <c r="D41" s="1" t="s">
        <v>89</v>
      </c>
    </row>
    <row r="42" ht="12.75" outlineLevel="1"/>
    <row r="44" spans="1:11" ht="12.75" collapsed="1">
      <c r="A44" s="85" t="s">
        <v>121</v>
      </c>
      <c r="B44" s="86"/>
      <c r="C44" s="87"/>
      <c r="D44" s="87"/>
      <c r="E44" s="87"/>
      <c r="F44" s="87"/>
      <c r="G44" s="87"/>
      <c r="H44" s="88"/>
      <c r="K44" s="84"/>
    </row>
    <row r="45" spans="1:11" ht="12.75">
      <c r="A45" s="89" t="s">
        <v>123</v>
      </c>
      <c r="B45" s="90"/>
      <c r="C45" s="91"/>
      <c r="D45" s="14"/>
      <c r="E45" s="91">
        <v>164822.64</v>
      </c>
      <c r="F45" s="92" t="s">
        <v>122</v>
      </c>
      <c r="G45" s="91"/>
      <c r="H45" s="93"/>
      <c r="K45" s="84"/>
    </row>
  </sheetData>
  <sheetProtection/>
  <mergeCells count="176">
    <mergeCell ref="A1:FO1"/>
    <mergeCell ref="A2:A4"/>
    <mergeCell ref="B2:B4"/>
    <mergeCell ref="C2:C4"/>
    <mergeCell ref="D2:D4"/>
    <mergeCell ref="L2:O2"/>
    <mergeCell ref="E2:E4"/>
    <mergeCell ref="F2:F4"/>
    <mergeCell ref="G2:G4"/>
    <mergeCell ref="H2:K2"/>
    <mergeCell ref="H3:H4"/>
    <mergeCell ref="I3:I4"/>
    <mergeCell ref="J3:K3"/>
    <mergeCell ref="P2:S2"/>
    <mergeCell ref="N3:O3"/>
    <mergeCell ref="P3:P4"/>
    <mergeCell ref="Q3:Q4"/>
    <mergeCell ref="R3:S3"/>
    <mergeCell ref="T2:W2"/>
    <mergeCell ref="U3:U4"/>
    <mergeCell ref="V3:W3"/>
    <mergeCell ref="X2:AA2"/>
    <mergeCell ref="X3:X4"/>
    <mergeCell ref="T3:T4"/>
    <mergeCell ref="BR3:BS3"/>
    <mergeCell ref="BT3:BT4"/>
    <mergeCell ref="BH2:BK2"/>
    <mergeCell ref="BH3:BH4"/>
    <mergeCell ref="BI3:BI4"/>
    <mergeCell ref="BJ3:BK3"/>
    <mergeCell ref="CV2:CY2"/>
    <mergeCell ref="CZ2:DC2"/>
    <mergeCell ref="BL2:BO2"/>
    <mergeCell ref="BP2:BS2"/>
    <mergeCell ref="BT2:BW2"/>
    <mergeCell ref="BL3:BL4"/>
    <mergeCell ref="BM3:BM4"/>
    <mergeCell ref="BN3:BO3"/>
    <mergeCell ref="BP3:BP4"/>
    <mergeCell ref="BQ3:BQ4"/>
    <mergeCell ref="BX2:CA2"/>
    <mergeCell ref="CB2:CE2"/>
    <mergeCell ref="CF2:CI2"/>
    <mergeCell ref="CJ2:CM2"/>
    <mergeCell ref="CN2:CQ2"/>
    <mergeCell ref="CR2:CU2"/>
    <mergeCell ref="FH2:FK2"/>
    <mergeCell ref="FL2:FO2"/>
    <mergeCell ref="DT2:DW2"/>
    <mergeCell ref="DX2:EA2"/>
    <mergeCell ref="EB2:EE2"/>
    <mergeCell ref="EF2:EI2"/>
    <mergeCell ref="EJ2:EM2"/>
    <mergeCell ref="EN2:EQ2"/>
    <mergeCell ref="CC3:CC4"/>
    <mergeCell ref="CD3:CE3"/>
    <mergeCell ref="ER2:EU2"/>
    <mergeCell ref="EV2:EY2"/>
    <mergeCell ref="EZ2:FC2"/>
    <mergeCell ref="FD2:FG2"/>
    <mergeCell ref="DD2:DG2"/>
    <mergeCell ref="DH2:DK2"/>
    <mergeCell ref="DL2:DO2"/>
    <mergeCell ref="DP2:DS2"/>
    <mergeCell ref="BU3:BU4"/>
    <mergeCell ref="BV3:BW3"/>
    <mergeCell ref="BX3:BX4"/>
    <mergeCell ref="BY3:BY4"/>
    <mergeCell ref="BZ3:CA3"/>
    <mergeCell ref="CB3:CB4"/>
    <mergeCell ref="CX3:CY3"/>
    <mergeCell ref="CZ3:CZ4"/>
    <mergeCell ref="CK3:CK4"/>
    <mergeCell ref="CL3:CM3"/>
    <mergeCell ref="CN3:CN4"/>
    <mergeCell ref="CO3:CO4"/>
    <mergeCell ref="CP3:CQ3"/>
    <mergeCell ref="CR3:CR4"/>
    <mergeCell ref="CS3:CS4"/>
    <mergeCell ref="CT3:CU3"/>
    <mergeCell ref="CV3:CV4"/>
    <mergeCell ref="CW3:CW4"/>
    <mergeCell ref="CF3:CF4"/>
    <mergeCell ref="CG3:CG4"/>
    <mergeCell ref="CH3:CI3"/>
    <mergeCell ref="CJ3:CJ4"/>
    <mergeCell ref="DN3:DO3"/>
    <mergeCell ref="DP3:DP4"/>
    <mergeCell ref="DA3:DA4"/>
    <mergeCell ref="DB3:DC3"/>
    <mergeCell ref="DD3:DD4"/>
    <mergeCell ref="DE3:DE4"/>
    <mergeCell ref="DF3:DG3"/>
    <mergeCell ref="DH3:DH4"/>
    <mergeCell ref="DI3:DI4"/>
    <mergeCell ref="DJ3:DK3"/>
    <mergeCell ref="DL3:DL4"/>
    <mergeCell ref="DM3:DM4"/>
    <mergeCell ref="ED3:EE3"/>
    <mergeCell ref="EF3:EF4"/>
    <mergeCell ref="DQ3:DQ4"/>
    <mergeCell ref="DR3:DS3"/>
    <mergeCell ref="DT3:DT4"/>
    <mergeCell ref="DU3:DU4"/>
    <mergeCell ref="DV3:DW3"/>
    <mergeCell ref="DX3:DX4"/>
    <mergeCell ref="EL3:EM3"/>
    <mergeCell ref="EN3:EN4"/>
    <mergeCell ref="EO3:EO4"/>
    <mergeCell ref="EP3:EQ3"/>
    <mergeCell ref="DY3:DY4"/>
    <mergeCell ref="DZ3:EA3"/>
    <mergeCell ref="EB3:EB4"/>
    <mergeCell ref="EC3:EC4"/>
    <mergeCell ref="FF3:FG3"/>
    <mergeCell ref="FH3:FH4"/>
    <mergeCell ref="FI3:FI4"/>
    <mergeCell ref="FJ3:FK3"/>
    <mergeCell ref="EG3:EG4"/>
    <mergeCell ref="EH3:EI3"/>
    <mergeCell ref="EJ3:EJ4"/>
    <mergeCell ref="EK3:EK4"/>
    <mergeCell ref="ET3:EU3"/>
    <mergeCell ref="EV3:EV4"/>
    <mergeCell ref="EZ3:EZ4"/>
    <mergeCell ref="FA3:FA4"/>
    <mergeCell ref="B12:FO12"/>
    <mergeCell ref="B18:FO18"/>
    <mergeCell ref="ER3:ER4"/>
    <mergeCell ref="ES3:ES4"/>
    <mergeCell ref="FL3:FL4"/>
    <mergeCell ref="FB3:FC3"/>
    <mergeCell ref="FD3:FD4"/>
    <mergeCell ref="FE3:FE4"/>
    <mergeCell ref="B26:FO26"/>
    <mergeCell ref="Y3:Y4"/>
    <mergeCell ref="Z3:AA3"/>
    <mergeCell ref="FM3:FM4"/>
    <mergeCell ref="FN3:FO3"/>
    <mergeCell ref="B6:FO6"/>
    <mergeCell ref="L3:L4"/>
    <mergeCell ref="M3:M4"/>
    <mergeCell ref="EW3:EW4"/>
    <mergeCell ref="EX3:EY3"/>
    <mergeCell ref="AB2:AE2"/>
    <mergeCell ref="AB3:AB4"/>
    <mergeCell ref="AC3:AC4"/>
    <mergeCell ref="AD3:AE3"/>
    <mergeCell ref="AF2:AI2"/>
    <mergeCell ref="AF3:AF4"/>
    <mergeCell ref="AG3:AG4"/>
    <mergeCell ref="AH3:AI3"/>
    <mergeCell ref="AJ2:AM2"/>
    <mergeCell ref="AJ3:AJ4"/>
    <mergeCell ref="AK3:AK4"/>
    <mergeCell ref="AL3:AM3"/>
    <mergeCell ref="AN2:AQ2"/>
    <mergeCell ref="AN3:AN4"/>
    <mergeCell ref="AO3:AO4"/>
    <mergeCell ref="AP3:AQ3"/>
    <mergeCell ref="AR2:AU2"/>
    <mergeCell ref="AR3:AR4"/>
    <mergeCell ref="AS3:AS4"/>
    <mergeCell ref="AT3:AU3"/>
    <mergeCell ref="AV2:AY2"/>
    <mergeCell ref="AV3:AV4"/>
    <mergeCell ref="AW3:AW4"/>
    <mergeCell ref="AX3:AY3"/>
    <mergeCell ref="AZ2:BC2"/>
    <mergeCell ref="AZ3:AZ4"/>
    <mergeCell ref="BA3:BA4"/>
    <mergeCell ref="BB3:BC3"/>
    <mergeCell ref="BD2:BG2"/>
    <mergeCell ref="BD3:BD4"/>
    <mergeCell ref="BE3:BE4"/>
    <mergeCell ref="BF3:BG3"/>
  </mergeCells>
  <printOptions/>
  <pageMargins left="0.32" right="0.32" top="0.37" bottom="0.28" header="0.2" footer="0.24"/>
  <pageSetup horizontalDpi="600" verticalDpi="600" orientation="portrait" paperSize="8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P47"/>
  <sheetViews>
    <sheetView view="pageBreakPreview" zoomScale="75" zoomScaleNormal="75" zoomScaleSheetLayoutView="75" zoomScalePageLayoutView="0" workbookViewId="0" topLeftCell="A1">
      <pane xSplit="7" ySplit="4" topLeftCell="DK32" activePane="bottomRight" state="frozen"/>
      <selection pane="topLeft" activeCell="A1" sqref="A1"/>
      <selection pane="topRight" activeCell="H1" sqref="H1"/>
      <selection pane="bottomLeft" activeCell="A5" sqref="A5"/>
      <selection pane="bottomRight" activeCell="FL33" sqref="FL33"/>
    </sheetView>
  </sheetViews>
  <sheetFormatPr defaultColWidth="9.00390625" defaultRowHeight="12.75" outlineLevelRow="1" outlineLevelCol="3"/>
  <cols>
    <col min="1" max="1" width="3.375" style="74" customWidth="1"/>
    <col min="2" max="2" width="14.00390625" style="1" customWidth="1"/>
    <col min="3" max="3" width="15.25390625" style="1" customWidth="1"/>
    <col min="4" max="4" width="11.75390625" style="1" customWidth="1"/>
    <col min="5" max="5" width="13.625" style="1" hidden="1" customWidth="1" outlineLevel="1"/>
    <col min="6" max="6" width="10.75390625" style="1" hidden="1" customWidth="1" outlineLevel="1"/>
    <col min="7" max="7" width="16.125" style="1" hidden="1" customWidth="1" outlineLevel="1"/>
    <col min="8" max="8" width="14.25390625" style="1" customWidth="1" collapsed="1"/>
    <col min="9" max="9" width="11.75390625" style="1" bestFit="1" customWidth="1"/>
    <col min="10" max="10" width="9.75390625" style="1" customWidth="1"/>
    <col min="11" max="11" width="6.00390625" style="1" customWidth="1"/>
    <col min="12" max="12" width="9.125" style="1" hidden="1" customWidth="1" outlineLevel="1"/>
    <col min="13" max="13" width="11.375" style="1" hidden="1" customWidth="1" outlineLevel="1"/>
    <col min="14" max="15" width="3.625" style="1" hidden="1" customWidth="1" outlineLevel="1"/>
    <col min="16" max="16" width="9.125" style="1" hidden="1" customWidth="1" outlineLevel="2"/>
    <col min="17" max="17" width="11.375" style="1" hidden="1" customWidth="1" outlineLevel="2"/>
    <col min="18" max="18" width="3.625" style="1" hidden="1" customWidth="1" outlineLevel="2"/>
    <col min="19" max="19" width="3.75390625" style="1" hidden="1" customWidth="1" outlineLevel="2"/>
    <col min="20" max="20" width="9.125" style="1" hidden="1" customWidth="1" outlineLevel="2"/>
    <col min="21" max="21" width="12.125" style="1" hidden="1" customWidth="1" outlineLevel="2"/>
    <col min="22" max="22" width="3.625" style="1" hidden="1" customWidth="1" outlineLevel="2"/>
    <col min="23" max="23" width="3.75390625" style="1" hidden="1" customWidth="1" outlineLevel="2"/>
    <col min="24" max="24" width="10.25390625" style="1" hidden="1" customWidth="1" outlineLevel="2"/>
    <col min="25" max="25" width="9.875" style="1" hidden="1" customWidth="1" outlineLevel="2"/>
    <col min="26" max="26" width="9.25390625" style="1" hidden="1" customWidth="1" outlineLevel="2"/>
    <col min="27" max="27" width="8.125" style="1" hidden="1" customWidth="1" outlineLevel="2"/>
    <col min="28" max="28" width="10.125" style="1" hidden="1" customWidth="1" outlineLevel="2"/>
    <col min="29" max="29" width="10.875" style="1" hidden="1" customWidth="1" outlineLevel="2"/>
    <col min="30" max="30" width="3.625" style="1" hidden="1" customWidth="1" outlineLevel="2"/>
    <col min="31" max="31" width="3.75390625" style="1" hidden="1" customWidth="1" outlineLevel="2"/>
    <col min="32" max="32" width="11.625" style="1" hidden="1" customWidth="1" outlineLevel="2"/>
    <col min="33" max="33" width="11.00390625" style="1" hidden="1" customWidth="1" outlineLevel="2"/>
    <col min="34" max="34" width="3.625" style="1" hidden="1" customWidth="1" outlineLevel="2"/>
    <col min="35" max="35" width="7.75390625" style="1" hidden="1" customWidth="1" outlineLevel="2"/>
    <col min="36" max="36" width="9.125" style="1" hidden="1" customWidth="1" outlineLevel="2"/>
    <col min="37" max="37" width="11.25390625" style="1" hidden="1" customWidth="1" outlineLevel="2"/>
    <col min="38" max="38" width="3.625" style="1" hidden="1" customWidth="1" outlineLevel="2"/>
    <col min="39" max="39" width="3.75390625" style="1" hidden="1" customWidth="1" outlineLevel="2"/>
    <col min="40" max="40" width="14.625" style="1" hidden="1" customWidth="1" outlineLevel="2"/>
    <col min="41" max="41" width="12.00390625" style="1" hidden="1" customWidth="1" outlineLevel="2"/>
    <col min="42" max="42" width="9.25390625" style="1" hidden="1" customWidth="1" outlineLevel="2"/>
    <col min="43" max="43" width="3.75390625" style="1" hidden="1" customWidth="1" outlineLevel="2"/>
    <col min="44" max="44" width="9.125" style="1" hidden="1" customWidth="1" outlineLevel="2"/>
    <col min="45" max="45" width="11.75390625" style="1" hidden="1" customWidth="1" outlineLevel="2"/>
    <col min="46" max="46" width="3.625" style="1" hidden="1" customWidth="1" outlineLevel="2"/>
    <col min="47" max="47" width="9.25390625" style="1" hidden="1" customWidth="1" outlineLevel="2"/>
    <col min="48" max="48" width="9.125" style="1" hidden="1" customWidth="1" outlineLevel="2"/>
    <col min="49" max="49" width="12.00390625" style="1" hidden="1" customWidth="1" outlineLevel="2"/>
    <col min="50" max="50" width="10.625" style="1" hidden="1" customWidth="1" outlineLevel="2"/>
    <col min="51" max="51" width="3.75390625" style="1" hidden="1" customWidth="1" outlineLevel="2"/>
    <col min="52" max="52" width="9.125" style="1" hidden="1" customWidth="1" outlineLevel="2"/>
    <col min="53" max="53" width="12.375" style="1" hidden="1" customWidth="1" outlineLevel="2"/>
    <col min="54" max="54" width="3.625" style="1" hidden="1" customWidth="1" outlineLevel="2"/>
    <col min="55" max="55" width="3.75390625" style="1" hidden="1" customWidth="1" outlineLevel="2"/>
    <col min="56" max="56" width="15.125" style="1" hidden="1" customWidth="1" outlineLevel="2"/>
    <col min="57" max="57" width="11.125" style="1" hidden="1" customWidth="1" outlineLevel="2"/>
    <col min="58" max="58" width="9.25390625" style="1" hidden="1" customWidth="1" outlineLevel="2"/>
    <col min="59" max="59" width="8.25390625" style="1" hidden="1" customWidth="1" outlineLevel="2"/>
    <col min="60" max="60" width="15.375" style="1" bestFit="1" customWidth="1" collapsed="1"/>
    <col min="61" max="61" width="12.625" style="1" bestFit="1" customWidth="1"/>
    <col min="62" max="62" width="10.25390625" style="1" bestFit="1" customWidth="1"/>
    <col min="63" max="63" width="11.625" style="1" bestFit="1" customWidth="1"/>
    <col min="64" max="65" width="9.125" style="1" hidden="1" customWidth="1" outlineLevel="1"/>
    <col min="66" max="66" width="3.375" style="1" hidden="1" customWidth="1" outlineLevel="1"/>
    <col min="67" max="67" width="3.125" style="1" hidden="1" customWidth="1" outlineLevel="1"/>
    <col min="68" max="69" width="9.125" style="1" hidden="1" customWidth="1" outlineLevel="2"/>
    <col min="70" max="70" width="5.25390625" style="1" hidden="1" customWidth="1" outlineLevel="2"/>
    <col min="71" max="71" width="3.875" style="1" hidden="1" customWidth="1" outlineLevel="2"/>
    <col min="72" max="72" width="11.375" style="1" hidden="1" customWidth="1" outlineLevel="2"/>
    <col min="73" max="73" width="9.125" style="1" hidden="1" customWidth="1" outlineLevel="2"/>
    <col min="74" max="74" width="5.25390625" style="1" hidden="1" customWidth="1" outlineLevel="2"/>
    <col min="75" max="75" width="3.875" style="1" hidden="1" customWidth="1" outlineLevel="2"/>
    <col min="76" max="77" width="9.125" style="1" hidden="1" customWidth="1" outlineLevel="2"/>
    <col min="78" max="78" width="8.625" style="1" hidden="1" customWidth="1" outlineLevel="2"/>
    <col min="79" max="79" width="6.75390625" style="1" hidden="1" customWidth="1" outlineLevel="2"/>
    <col min="80" max="80" width="9.125" style="1" hidden="1" customWidth="1" outlineLevel="2"/>
    <col min="81" max="81" width="12.00390625" style="1" hidden="1" customWidth="1" outlineLevel="2"/>
    <col min="82" max="82" width="5.25390625" style="1" hidden="1" customWidth="1" outlineLevel="2"/>
    <col min="83" max="83" width="3.875" style="1" hidden="1" customWidth="1" outlineLevel="2"/>
    <col min="84" max="84" width="9.125" style="1" hidden="1" customWidth="1" outlineLevel="2"/>
    <col min="85" max="85" width="12.00390625" style="1" hidden="1" customWidth="1" outlineLevel="2"/>
    <col min="86" max="86" width="5.25390625" style="1" hidden="1" customWidth="1" outlineLevel="2"/>
    <col min="87" max="87" width="9.25390625" style="1" hidden="1" customWidth="1" outlineLevel="2"/>
    <col min="88" max="88" width="11.875" style="1" hidden="1" customWidth="1" outlineLevel="2"/>
    <col min="89" max="90" width="10.25390625" style="1" hidden="1" customWidth="1" outlineLevel="2"/>
    <col min="91" max="91" width="3.875" style="1" hidden="1" customWidth="1" outlineLevel="2"/>
    <col min="92" max="92" width="9.125" style="1" hidden="1" customWidth="1" outlineLevel="2"/>
    <col min="93" max="93" width="11.625" style="1" hidden="1" customWidth="1" outlineLevel="2"/>
    <col min="94" max="94" width="5.25390625" style="1" hidden="1" customWidth="1" outlineLevel="2"/>
    <col min="95" max="95" width="3.875" style="1" hidden="1" customWidth="1" outlineLevel="2"/>
    <col min="96" max="97" width="9.125" style="1" hidden="1" customWidth="1" outlineLevel="2"/>
    <col min="98" max="98" width="5.25390625" style="1" hidden="1" customWidth="1" outlineLevel="2"/>
    <col min="99" max="99" width="9.25390625" style="1" hidden="1" customWidth="1" outlineLevel="2"/>
    <col min="100" max="100" width="11.875" style="1" hidden="1" customWidth="1" outlineLevel="2"/>
    <col min="101" max="101" width="9.125" style="1" hidden="1" customWidth="1" outlineLevel="2"/>
    <col min="102" max="102" width="12.00390625" style="1" hidden="1" customWidth="1" outlineLevel="2"/>
    <col min="103" max="103" width="3.875" style="1" hidden="1" customWidth="1" outlineLevel="2"/>
    <col min="104" max="104" width="9.125" style="1" hidden="1" customWidth="1" outlineLevel="2"/>
    <col min="105" max="105" width="12.00390625" style="1" hidden="1" customWidth="1" outlineLevel="2"/>
    <col min="106" max="106" width="5.25390625" style="1" hidden="1" customWidth="1" outlineLevel="2"/>
    <col min="107" max="107" width="3.875" style="1" hidden="1" customWidth="1" outlineLevel="2"/>
    <col min="108" max="108" width="11.875" style="1" hidden="1" customWidth="1" outlineLevel="2"/>
    <col min="109" max="109" width="10.125" style="1" hidden="1" customWidth="1" outlineLevel="2"/>
    <col min="110" max="110" width="5.25390625" style="1" hidden="1" customWidth="1" outlineLevel="2"/>
    <col min="111" max="111" width="8.125" style="1" hidden="1" customWidth="1" outlineLevel="2"/>
    <col min="112" max="112" width="15.125" style="1" bestFit="1" customWidth="1" collapsed="1"/>
    <col min="113" max="113" width="12.625" style="1" bestFit="1" customWidth="1"/>
    <col min="114" max="114" width="10.25390625" style="1" bestFit="1" customWidth="1"/>
    <col min="115" max="115" width="12.125" style="1" customWidth="1"/>
    <col min="116" max="117" width="9.125" style="1" hidden="1" customWidth="1" outlineLevel="2"/>
    <col min="118" max="118" width="3.00390625" style="1" hidden="1" customWidth="1" outlineLevel="2"/>
    <col min="119" max="119" width="3.25390625" style="1" hidden="1" customWidth="1" outlineLevel="2"/>
    <col min="120" max="121" width="9.125" style="1" hidden="1" customWidth="1" outlineLevel="3"/>
    <col min="122" max="122" width="5.25390625" style="1" hidden="1" customWidth="1" outlineLevel="3"/>
    <col min="123" max="123" width="3.875" style="1" hidden="1" customWidth="1" outlineLevel="3"/>
    <col min="124" max="125" width="9.125" style="1" hidden="1" customWidth="1" outlineLevel="3"/>
    <col min="126" max="126" width="5.25390625" style="1" hidden="1" customWidth="1" outlineLevel="3"/>
    <col min="127" max="127" width="3.875" style="1" hidden="1" customWidth="1" outlineLevel="3"/>
    <col min="128" max="129" width="9.125" style="1" hidden="1" customWidth="1" outlineLevel="3"/>
    <col min="130" max="130" width="5.25390625" style="1" hidden="1" customWidth="1" outlineLevel="3"/>
    <col min="131" max="131" width="3.875" style="1" hidden="1" customWidth="1" outlineLevel="3"/>
    <col min="132" max="133" width="9.125" style="1" hidden="1" customWidth="1" outlineLevel="3"/>
    <col min="134" max="134" width="5.25390625" style="1" hidden="1" customWidth="1" outlineLevel="3"/>
    <col min="135" max="135" width="3.875" style="1" hidden="1" customWidth="1" outlineLevel="3"/>
    <col min="136" max="137" width="9.125" style="1" hidden="1" customWidth="1" outlineLevel="3"/>
    <col min="138" max="138" width="5.25390625" style="1" hidden="1" customWidth="1" outlineLevel="3"/>
    <col min="139" max="139" width="3.875" style="1" hidden="1" customWidth="1" outlineLevel="3"/>
    <col min="140" max="141" width="9.125" style="1" hidden="1" customWidth="1" outlineLevel="3"/>
    <col min="142" max="142" width="5.25390625" style="1" hidden="1" customWidth="1" outlineLevel="3"/>
    <col min="143" max="143" width="3.875" style="1" hidden="1" customWidth="1" outlineLevel="3"/>
    <col min="144" max="145" width="9.125" style="1" hidden="1" customWidth="1" outlineLevel="3"/>
    <col min="146" max="146" width="5.25390625" style="1" hidden="1" customWidth="1" outlineLevel="3"/>
    <col min="147" max="147" width="3.875" style="1" hidden="1" customWidth="1" outlineLevel="3"/>
    <col min="148" max="149" width="9.125" style="1" hidden="1" customWidth="1" outlineLevel="3"/>
    <col min="150" max="150" width="5.25390625" style="1" hidden="1" customWidth="1" outlineLevel="3"/>
    <col min="151" max="151" width="3.875" style="1" hidden="1" customWidth="1" outlineLevel="3"/>
    <col min="152" max="152" width="10.375" style="1" hidden="1" customWidth="1" outlineLevel="3"/>
    <col min="153" max="153" width="14.625" style="1" hidden="1" customWidth="1" outlineLevel="3"/>
    <col min="154" max="154" width="5.25390625" style="1" hidden="1" customWidth="1" outlineLevel="3"/>
    <col min="155" max="155" width="3.875" style="1" hidden="1" customWidth="1" outlineLevel="3"/>
    <col min="156" max="157" width="9.125" style="1" hidden="1" customWidth="1" outlineLevel="3"/>
    <col min="158" max="158" width="5.25390625" style="1" hidden="1" customWidth="1" outlineLevel="3"/>
    <col min="159" max="159" width="3.875" style="1" hidden="1" customWidth="1" outlineLevel="3"/>
    <col min="160" max="160" width="11.375" style="1" hidden="1" customWidth="1" outlineLevel="3"/>
    <col min="161" max="161" width="9.125" style="1" hidden="1" customWidth="1" outlineLevel="3"/>
    <col min="162" max="162" width="5.25390625" style="1" hidden="1" customWidth="1" outlineLevel="3"/>
    <col min="163" max="163" width="3.875" style="1" hidden="1" customWidth="1" outlineLevel="3"/>
    <col min="164" max="164" width="15.125" style="1" hidden="1" customWidth="1" outlineLevel="1" collapsed="1"/>
    <col min="165" max="165" width="11.625" style="1" hidden="1" customWidth="1" outlineLevel="1"/>
    <col min="166" max="167" width="3.00390625" style="1" hidden="1" customWidth="1" outlineLevel="1"/>
    <col min="168" max="168" width="16.125" style="1" bestFit="1" customWidth="1" collapsed="1"/>
    <col min="169" max="169" width="12.125" style="1" bestFit="1" customWidth="1"/>
    <col min="170" max="170" width="5.875" style="1" bestFit="1" customWidth="1"/>
    <col min="171" max="171" width="5.625" style="1" bestFit="1" customWidth="1"/>
    <col min="172" max="172" width="11.625" style="1" customWidth="1"/>
    <col min="173" max="16384" width="9.125" style="1" customWidth="1"/>
  </cols>
  <sheetData>
    <row r="1" spans="1:171" s="35" customFormat="1" ht="27.75" customHeight="1" thickBot="1">
      <c r="A1" s="139" t="s">
        <v>140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  <c r="DK1" s="139"/>
      <c r="DL1" s="139"/>
      <c r="DM1" s="139"/>
      <c r="DN1" s="139"/>
      <c r="DO1" s="139"/>
      <c r="DP1" s="139"/>
      <c r="DQ1" s="139"/>
      <c r="DR1" s="139"/>
      <c r="DS1" s="139"/>
      <c r="DT1" s="139"/>
      <c r="DU1" s="139"/>
      <c r="DV1" s="139"/>
      <c r="DW1" s="139"/>
      <c r="DX1" s="139"/>
      <c r="DY1" s="139"/>
      <c r="DZ1" s="139"/>
      <c r="EA1" s="139"/>
      <c r="EB1" s="139"/>
      <c r="EC1" s="139"/>
      <c r="ED1" s="139"/>
      <c r="EE1" s="139"/>
      <c r="EF1" s="139"/>
      <c r="EG1" s="139"/>
      <c r="EH1" s="139"/>
      <c r="EI1" s="139"/>
      <c r="EJ1" s="139"/>
      <c r="EK1" s="139"/>
      <c r="EL1" s="139"/>
      <c r="EM1" s="139"/>
      <c r="EN1" s="139"/>
      <c r="EO1" s="139"/>
      <c r="EP1" s="139"/>
      <c r="EQ1" s="139"/>
      <c r="ER1" s="139"/>
      <c r="ES1" s="139"/>
      <c r="ET1" s="139"/>
      <c r="EU1" s="139"/>
      <c r="EV1" s="139"/>
      <c r="EW1" s="139"/>
      <c r="EX1" s="139"/>
      <c r="EY1" s="139"/>
      <c r="EZ1" s="139"/>
      <c r="FA1" s="139"/>
      <c r="FB1" s="139"/>
      <c r="FC1" s="139"/>
      <c r="FD1" s="139"/>
      <c r="FE1" s="139"/>
      <c r="FF1" s="139"/>
      <c r="FG1" s="139"/>
      <c r="FH1" s="139"/>
      <c r="FI1" s="139"/>
      <c r="FJ1" s="139"/>
      <c r="FK1" s="139"/>
      <c r="FL1" s="139"/>
      <c r="FM1" s="139"/>
      <c r="FN1" s="139"/>
      <c r="FO1" s="139"/>
    </row>
    <row r="2" spans="1:171" s="62" customFormat="1" ht="44.25" customHeight="1">
      <c r="A2" s="189" t="s">
        <v>0</v>
      </c>
      <c r="B2" s="143" t="s">
        <v>1</v>
      </c>
      <c r="C2" s="143" t="s">
        <v>2</v>
      </c>
      <c r="D2" s="143" t="s">
        <v>10</v>
      </c>
      <c r="E2" s="148" t="s">
        <v>3</v>
      </c>
      <c r="F2" s="148" t="s">
        <v>11</v>
      </c>
      <c r="G2" s="151" t="s">
        <v>4</v>
      </c>
      <c r="H2" s="146" t="s">
        <v>125</v>
      </c>
      <c r="I2" s="147"/>
      <c r="J2" s="147"/>
      <c r="K2" s="147"/>
      <c r="L2" s="146" t="s">
        <v>53</v>
      </c>
      <c r="M2" s="147"/>
      <c r="N2" s="147"/>
      <c r="O2" s="147"/>
      <c r="P2" s="146" t="s">
        <v>54</v>
      </c>
      <c r="Q2" s="147"/>
      <c r="R2" s="147"/>
      <c r="S2" s="147"/>
      <c r="T2" s="146" t="s">
        <v>55</v>
      </c>
      <c r="U2" s="147"/>
      <c r="V2" s="147"/>
      <c r="W2" s="147"/>
      <c r="X2" s="146" t="s">
        <v>56</v>
      </c>
      <c r="Y2" s="147"/>
      <c r="Z2" s="147"/>
      <c r="AA2" s="147"/>
      <c r="AB2" s="146" t="s">
        <v>57</v>
      </c>
      <c r="AC2" s="147"/>
      <c r="AD2" s="147"/>
      <c r="AE2" s="147"/>
      <c r="AF2" s="146" t="s">
        <v>58</v>
      </c>
      <c r="AG2" s="147"/>
      <c r="AH2" s="147"/>
      <c r="AI2" s="147"/>
      <c r="AJ2" s="146" t="s">
        <v>59</v>
      </c>
      <c r="AK2" s="147"/>
      <c r="AL2" s="147"/>
      <c r="AM2" s="147"/>
      <c r="AN2" s="146" t="s">
        <v>60</v>
      </c>
      <c r="AO2" s="147"/>
      <c r="AP2" s="147"/>
      <c r="AQ2" s="147"/>
      <c r="AR2" s="146" t="s">
        <v>61</v>
      </c>
      <c r="AS2" s="147"/>
      <c r="AT2" s="147"/>
      <c r="AU2" s="147"/>
      <c r="AV2" s="146" t="s">
        <v>62</v>
      </c>
      <c r="AW2" s="147"/>
      <c r="AX2" s="147"/>
      <c r="AY2" s="147"/>
      <c r="AZ2" s="146" t="s">
        <v>63</v>
      </c>
      <c r="BA2" s="147"/>
      <c r="BB2" s="147"/>
      <c r="BC2" s="147"/>
      <c r="BD2" s="146" t="s">
        <v>64</v>
      </c>
      <c r="BE2" s="183"/>
      <c r="BF2" s="183"/>
      <c r="BG2" s="184"/>
      <c r="BH2" s="160" t="s">
        <v>126</v>
      </c>
      <c r="BI2" s="161"/>
      <c r="BJ2" s="161"/>
      <c r="BK2" s="162"/>
      <c r="BL2" s="168" t="s">
        <v>22</v>
      </c>
      <c r="BM2" s="169"/>
      <c r="BN2" s="169"/>
      <c r="BO2" s="169"/>
      <c r="BP2" s="168" t="s">
        <v>23</v>
      </c>
      <c r="BQ2" s="169"/>
      <c r="BR2" s="169"/>
      <c r="BS2" s="169"/>
      <c r="BT2" s="168" t="s">
        <v>24</v>
      </c>
      <c r="BU2" s="169"/>
      <c r="BV2" s="169"/>
      <c r="BW2" s="169"/>
      <c r="BX2" s="168" t="s">
        <v>25</v>
      </c>
      <c r="BY2" s="169"/>
      <c r="BZ2" s="169"/>
      <c r="CA2" s="169"/>
      <c r="CB2" s="168" t="s">
        <v>26</v>
      </c>
      <c r="CC2" s="169"/>
      <c r="CD2" s="169"/>
      <c r="CE2" s="169"/>
      <c r="CF2" s="168" t="s">
        <v>27</v>
      </c>
      <c r="CG2" s="169"/>
      <c r="CH2" s="169"/>
      <c r="CI2" s="169"/>
      <c r="CJ2" s="168" t="s">
        <v>28</v>
      </c>
      <c r="CK2" s="169"/>
      <c r="CL2" s="169"/>
      <c r="CM2" s="169"/>
      <c r="CN2" s="168" t="s">
        <v>29</v>
      </c>
      <c r="CO2" s="169"/>
      <c r="CP2" s="169"/>
      <c r="CQ2" s="169"/>
      <c r="CR2" s="168" t="s">
        <v>30</v>
      </c>
      <c r="CS2" s="169"/>
      <c r="CT2" s="169"/>
      <c r="CU2" s="169"/>
      <c r="CV2" s="168" t="s">
        <v>31</v>
      </c>
      <c r="CW2" s="169"/>
      <c r="CX2" s="169"/>
      <c r="CY2" s="169"/>
      <c r="CZ2" s="171" t="s">
        <v>90</v>
      </c>
      <c r="DA2" s="172"/>
      <c r="DB2" s="172"/>
      <c r="DC2" s="173"/>
      <c r="DD2" s="168" t="s">
        <v>97</v>
      </c>
      <c r="DE2" s="169"/>
      <c r="DF2" s="169"/>
      <c r="DG2" s="169"/>
      <c r="DH2" s="170" t="s">
        <v>127</v>
      </c>
      <c r="DI2" s="169"/>
      <c r="DJ2" s="169"/>
      <c r="DK2" s="169"/>
      <c r="DL2" s="168" t="s">
        <v>32</v>
      </c>
      <c r="DM2" s="169"/>
      <c r="DN2" s="169"/>
      <c r="DO2" s="169"/>
      <c r="DP2" s="168" t="s">
        <v>33</v>
      </c>
      <c r="DQ2" s="169"/>
      <c r="DR2" s="169"/>
      <c r="DS2" s="169"/>
      <c r="DT2" s="168" t="s">
        <v>34</v>
      </c>
      <c r="DU2" s="169"/>
      <c r="DV2" s="169"/>
      <c r="DW2" s="169"/>
      <c r="DX2" s="168" t="s">
        <v>35</v>
      </c>
      <c r="DY2" s="169"/>
      <c r="DZ2" s="169"/>
      <c r="EA2" s="169"/>
      <c r="EB2" s="168" t="s">
        <v>36</v>
      </c>
      <c r="EC2" s="169"/>
      <c r="ED2" s="169"/>
      <c r="EE2" s="169"/>
      <c r="EF2" s="168" t="s">
        <v>37</v>
      </c>
      <c r="EG2" s="169"/>
      <c r="EH2" s="169"/>
      <c r="EI2" s="169"/>
      <c r="EJ2" s="168" t="s">
        <v>38</v>
      </c>
      <c r="EK2" s="169"/>
      <c r="EL2" s="169"/>
      <c r="EM2" s="169"/>
      <c r="EN2" s="168" t="s">
        <v>39</v>
      </c>
      <c r="EO2" s="169"/>
      <c r="EP2" s="169"/>
      <c r="EQ2" s="169"/>
      <c r="ER2" s="168" t="s">
        <v>40</v>
      </c>
      <c r="ES2" s="169"/>
      <c r="ET2" s="169"/>
      <c r="EU2" s="169"/>
      <c r="EV2" s="168" t="s">
        <v>41</v>
      </c>
      <c r="EW2" s="169"/>
      <c r="EX2" s="169"/>
      <c r="EY2" s="169"/>
      <c r="EZ2" s="168" t="s">
        <v>42</v>
      </c>
      <c r="FA2" s="169"/>
      <c r="FB2" s="169"/>
      <c r="FC2" s="169"/>
      <c r="FD2" s="168" t="s">
        <v>43</v>
      </c>
      <c r="FE2" s="169"/>
      <c r="FF2" s="169"/>
      <c r="FG2" s="169"/>
      <c r="FH2" s="170" t="s">
        <v>46</v>
      </c>
      <c r="FI2" s="169"/>
      <c r="FJ2" s="169"/>
      <c r="FK2" s="169"/>
      <c r="FL2" s="168" t="s">
        <v>47</v>
      </c>
      <c r="FM2" s="169"/>
      <c r="FN2" s="169"/>
      <c r="FO2" s="174"/>
    </row>
    <row r="3" spans="1:171" ht="12.75" customHeight="1">
      <c r="A3" s="190"/>
      <c r="B3" s="144"/>
      <c r="C3" s="144"/>
      <c r="D3" s="144"/>
      <c r="E3" s="149"/>
      <c r="F3" s="149"/>
      <c r="G3" s="152"/>
      <c r="H3" s="155" t="s">
        <v>5</v>
      </c>
      <c r="I3" s="157" t="s">
        <v>6</v>
      </c>
      <c r="J3" s="154" t="s">
        <v>9</v>
      </c>
      <c r="K3" s="154"/>
      <c r="L3" s="155" t="s">
        <v>5</v>
      </c>
      <c r="M3" s="157" t="s">
        <v>6</v>
      </c>
      <c r="N3" s="154" t="s">
        <v>9</v>
      </c>
      <c r="O3" s="154"/>
      <c r="P3" s="155" t="s">
        <v>5</v>
      </c>
      <c r="Q3" s="157" t="s">
        <v>6</v>
      </c>
      <c r="R3" s="154" t="s">
        <v>9</v>
      </c>
      <c r="S3" s="154"/>
      <c r="T3" s="155" t="s">
        <v>5</v>
      </c>
      <c r="U3" s="157" t="s">
        <v>6</v>
      </c>
      <c r="V3" s="154" t="s">
        <v>9</v>
      </c>
      <c r="W3" s="154"/>
      <c r="X3" s="155" t="s">
        <v>5</v>
      </c>
      <c r="Y3" s="157" t="s">
        <v>6</v>
      </c>
      <c r="Z3" s="154" t="s">
        <v>9</v>
      </c>
      <c r="AA3" s="154"/>
      <c r="AB3" s="155" t="s">
        <v>5</v>
      </c>
      <c r="AC3" s="157" t="s">
        <v>6</v>
      </c>
      <c r="AD3" s="154" t="s">
        <v>9</v>
      </c>
      <c r="AE3" s="154"/>
      <c r="AF3" s="155" t="s">
        <v>5</v>
      </c>
      <c r="AG3" s="157" t="s">
        <v>6</v>
      </c>
      <c r="AH3" s="154" t="s">
        <v>9</v>
      </c>
      <c r="AI3" s="154"/>
      <c r="AJ3" s="155" t="s">
        <v>5</v>
      </c>
      <c r="AK3" s="157" t="s">
        <v>6</v>
      </c>
      <c r="AL3" s="154" t="s">
        <v>9</v>
      </c>
      <c r="AM3" s="154"/>
      <c r="AN3" s="155" t="s">
        <v>5</v>
      </c>
      <c r="AO3" s="157" t="s">
        <v>6</v>
      </c>
      <c r="AP3" s="154" t="s">
        <v>9</v>
      </c>
      <c r="AQ3" s="154"/>
      <c r="AR3" s="155" t="s">
        <v>5</v>
      </c>
      <c r="AS3" s="157" t="s">
        <v>6</v>
      </c>
      <c r="AT3" s="154" t="s">
        <v>9</v>
      </c>
      <c r="AU3" s="154"/>
      <c r="AV3" s="155" t="s">
        <v>5</v>
      </c>
      <c r="AW3" s="157" t="s">
        <v>6</v>
      </c>
      <c r="AX3" s="154" t="s">
        <v>9</v>
      </c>
      <c r="AY3" s="154"/>
      <c r="AZ3" s="155" t="s">
        <v>5</v>
      </c>
      <c r="BA3" s="157" t="s">
        <v>6</v>
      </c>
      <c r="BB3" s="154" t="s">
        <v>9</v>
      </c>
      <c r="BC3" s="154"/>
      <c r="BD3" s="155" t="s">
        <v>5</v>
      </c>
      <c r="BE3" s="185" t="s">
        <v>6</v>
      </c>
      <c r="BF3" s="187" t="s">
        <v>9</v>
      </c>
      <c r="BG3" s="188"/>
      <c r="BH3" s="155" t="s">
        <v>5</v>
      </c>
      <c r="BI3" s="157" t="s">
        <v>6</v>
      </c>
      <c r="BJ3" s="154" t="s">
        <v>9</v>
      </c>
      <c r="BK3" s="154"/>
      <c r="BL3" s="159" t="s">
        <v>5</v>
      </c>
      <c r="BM3" s="163" t="s">
        <v>6</v>
      </c>
      <c r="BN3" s="165" t="s">
        <v>9</v>
      </c>
      <c r="BO3" s="165"/>
      <c r="BP3" s="159" t="s">
        <v>5</v>
      </c>
      <c r="BQ3" s="166" t="s">
        <v>6</v>
      </c>
      <c r="BR3" s="165" t="s">
        <v>9</v>
      </c>
      <c r="BS3" s="165"/>
      <c r="BT3" s="159" t="s">
        <v>5</v>
      </c>
      <c r="BU3" s="166" t="s">
        <v>6</v>
      </c>
      <c r="BV3" s="165" t="s">
        <v>9</v>
      </c>
      <c r="BW3" s="165"/>
      <c r="BX3" s="159" t="s">
        <v>5</v>
      </c>
      <c r="BY3" s="166" t="s">
        <v>6</v>
      </c>
      <c r="BZ3" s="165" t="s">
        <v>9</v>
      </c>
      <c r="CA3" s="165"/>
      <c r="CB3" s="159" t="s">
        <v>5</v>
      </c>
      <c r="CC3" s="166" t="s">
        <v>6</v>
      </c>
      <c r="CD3" s="165" t="s">
        <v>9</v>
      </c>
      <c r="CE3" s="165"/>
      <c r="CF3" s="159" t="s">
        <v>5</v>
      </c>
      <c r="CG3" s="166" t="s">
        <v>6</v>
      </c>
      <c r="CH3" s="165" t="s">
        <v>9</v>
      </c>
      <c r="CI3" s="165"/>
      <c r="CJ3" s="159" t="s">
        <v>5</v>
      </c>
      <c r="CK3" s="166" t="s">
        <v>6</v>
      </c>
      <c r="CL3" s="165" t="s">
        <v>9</v>
      </c>
      <c r="CM3" s="165"/>
      <c r="CN3" s="159" t="s">
        <v>5</v>
      </c>
      <c r="CO3" s="166" t="s">
        <v>6</v>
      </c>
      <c r="CP3" s="165" t="s">
        <v>9</v>
      </c>
      <c r="CQ3" s="165"/>
      <c r="CR3" s="159" t="s">
        <v>5</v>
      </c>
      <c r="CS3" s="166" t="s">
        <v>6</v>
      </c>
      <c r="CT3" s="165" t="s">
        <v>9</v>
      </c>
      <c r="CU3" s="165"/>
      <c r="CV3" s="159" t="s">
        <v>5</v>
      </c>
      <c r="CW3" s="166" t="s">
        <v>6</v>
      </c>
      <c r="CX3" s="165" t="s">
        <v>9</v>
      </c>
      <c r="CY3" s="165"/>
      <c r="CZ3" s="159" t="s">
        <v>5</v>
      </c>
      <c r="DA3" s="163" t="s">
        <v>6</v>
      </c>
      <c r="DB3" s="175" t="s">
        <v>9</v>
      </c>
      <c r="DC3" s="176"/>
      <c r="DD3" s="159" t="s">
        <v>5</v>
      </c>
      <c r="DE3" s="166" t="s">
        <v>6</v>
      </c>
      <c r="DF3" s="165" t="s">
        <v>9</v>
      </c>
      <c r="DG3" s="165"/>
      <c r="DH3" s="159" t="s">
        <v>5</v>
      </c>
      <c r="DI3" s="166" t="s">
        <v>6</v>
      </c>
      <c r="DJ3" s="165" t="s">
        <v>9</v>
      </c>
      <c r="DK3" s="165"/>
      <c r="DL3" s="159" t="s">
        <v>5</v>
      </c>
      <c r="DM3" s="166" t="s">
        <v>6</v>
      </c>
      <c r="DN3" s="165" t="s">
        <v>9</v>
      </c>
      <c r="DO3" s="165"/>
      <c r="DP3" s="159" t="s">
        <v>5</v>
      </c>
      <c r="DQ3" s="166" t="s">
        <v>6</v>
      </c>
      <c r="DR3" s="165" t="s">
        <v>9</v>
      </c>
      <c r="DS3" s="165"/>
      <c r="DT3" s="159" t="s">
        <v>5</v>
      </c>
      <c r="DU3" s="166" t="s">
        <v>6</v>
      </c>
      <c r="DV3" s="165" t="s">
        <v>9</v>
      </c>
      <c r="DW3" s="165"/>
      <c r="DX3" s="159" t="s">
        <v>5</v>
      </c>
      <c r="DY3" s="166" t="s">
        <v>6</v>
      </c>
      <c r="DZ3" s="165" t="s">
        <v>9</v>
      </c>
      <c r="EA3" s="165"/>
      <c r="EB3" s="159" t="s">
        <v>5</v>
      </c>
      <c r="EC3" s="166" t="s">
        <v>6</v>
      </c>
      <c r="ED3" s="165" t="s">
        <v>9</v>
      </c>
      <c r="EE3" s="165"/>
      <c r="EF3" s="159" t="s">
        <v>5</v>
      </c>
      <c r="EG3" s="166" t="s">
        <v>6</v>
      </c>
      <c r="EH3" s="165" t="s">
        <v>9</v>
      </c>
      <c r="EI3" s="165"/>
      <c r="EJ3" s="159" t="s">
        <v>5</v>
      </c>
      <c r="EK3" s="166" t="s">
        <v>6</v>
      </c>
      <c r="EL3" s="165" t="s">
        <v>9</v>
      </c>
      <c r="EM3" s="165"/>
      <c r="EN3" s="159" t="s">
        <v>5</v>
      </c>
      <c r="EO3" s="166" t="s">
        <v>6</v>
      </c>
      <c r="EP3" s="165" t="s">
        <v>9</v>
      </c>
      <c r="EQ3" s="165"/>
      <c r="ER3" s="159" t="s">
        <v>5</v>
      </c>
      <c r="ES3" s="166" t="s">
        <v>6</v>
      </c>
      <c r="ET3" s="165" t="s">
        <v>9</v>
      </c>
      <c r="EU3" s="165"/>
      <c r="EV3" s="159" t="s">
        <v>5</v>
      </c>
      <c r="EW3" s="166" t="s">
        <v>6</v>
      </c>
      <c r="EX3" s="165" t="s">
        <v>9</v>
      </c>
      <c r="EY3" s="165"/>
      <c r="EZ3" s="159" t="s">
        <v>5</v>
      </c>
      <c r="FA3" s="166" t="s">
        <v>6</v>
      </c>
      <c r="FB3" s="165" t="s">
        <v>9</v>
      </c>
      <c r="FC3" s="165"/>
      <c r="FD3" s="159" t="s">
        <v>5</v>
      </c>
      <c r="FE3" s="166" t="s">
        <v>6</v>
      </c>
      <c r="FF3" s="165" t="s">
        <v>9</v>
      </c>
      <c r="FG3" s="165"/>
      <c r="FH3" s="159" t="s">
        <v>5</v>
      </c>
      <c r="FI3" s="166" t="s">
        <v>6</v>
      </c>
      <c r="FJ3" s="165" t="s">
        <v>9</v>
      </c>
      <c r="FK3" s="165"/>
      <c r="FL3" s="159" t="s">
        <v>5</v>
      </c>
      <c r="FM3" s="166" t="s">
        <v>6</v>
      </c>
      <c r="FN3" s="165" t="s">
        <v>9</v>
      </c>
      <c r="FO3" s="182"/>
    </row>
    <row r="4" spans="1:172" s="119" customFormat="1" ht="37.5" customHeight="1">
      <c r="A4" s="191"/>
      <c r="B4" s="145"/>
      <c r="C4" s="145"/>
      <c r="D4" s="145"/>
      <c r="E4" s="150"/>
      <c r="F4" s="150"/>
      <c r="G4" s="153"/>
      <c r="H4" s="156"/>
      <c r="I4" s="158"/>
      <c r="J4" s="36" t="s">
        <v>8</v>
      </c>
      <c r="K4" s="36" t="s">
        <v>7</v>
      </c>
      <c r="L4" s="156"/>
      <c r="M4" s="158"/>
      <c r="N4" s="36" t="s">
        <v>8</v>
      </c>
      <c r="O4" s="36" t="s">
        <v>7</v>
      </c>
      <c r="P4" s="156"/>
      <c r="Q4" s="158"/>
      <c r="R4" s="36" t="s">
        <v>8</v>
      </c>
      <c r="S4" s="36" t="s">
        <v>7</v>
      </c>
      <c r="T4" s="156"/>
      <c r="U4" s="158"/>
      <c r="V4" s="36" t="s">
        <v>8</v>
      </c>
      <c r="W4" s="36" t="s">
        <v>7</v>
      </c>
      <c r="X4" s="156"/>
      <c r="Y4" s="158"/>
      <c r="Z4" s="36" t="s">
        <v>8</v>
      </c>
      <c r="AA4" s="36" t="s">
        <v>7</v>
      </c>
      <c r="AB4" s="156"/>
      <c r="AC4" s="158"/>
      <c r="AD4" s="36" t="s">
        <v>8</v>
      </c>
      <c r="AE4" s="36" t="s">
        <v>7</v>
      </c>
      <c r="AF4" s="156"/>
      <c r="AG4" s="158"/>
      <c r="AH4" s="36" t="s">
        <v>8</v>
      </c>
      <c r="AI4" s="36" t="s">
        <v>7</v>
      </c>
      <c r="AJ4" s="156"/>
      <c r="AK4" s="158"/>
      <c r="AL4" s="36" t="s">
        <v>8</v>
      </c>
      <c r="AM4" s="36" t="s">
        <v>7</v>
      </c>
      <c r="AN4" s="156"/>
      <c r="AO4" s="158"/>
      <c r="AP4" s="36" t="s">
        <v>8</v>
      </c>
      <c r="AQ4" s="36" t="s">
        <v>7</v>
      </c>
      <c r="AR4" s="156"/>
      <c r="AS4" s="158"/>
      <c r="AT4" s="36" t="s">
        <v>8</v>
      </c>
      <c r="AU4" s="36" t="s">
        <v>7</v>
      </c>
      <c r="AV4" s="156"/>
      <c r="AW4" s="158"/>
      <c r="AX4" s="36" t="s">
        <v>8</v>
      </c>
      <c r="AY4" s="36" t="s">
        <v>7</v>
      </c>
      <c r="AZ4" s="156"/>
      <c r="BA4" s="158"/>
      <c r="BB4" s="36" t="s">
        <v>8</v>
      </c>
      <c r="BC4" s="36" t="s">
        <v>7</v>
      </c>
      <c r="BD4" s="156"/>
      <c r="BE4" s="186"/>
      <c r="BF4" s="36" t="s">
        <v>8</v>
      </c>
      <c r="BG4" s="36" t="s">
        <v>7</v>
      </c>
      <c r="BH4" s="156"/>
      <c r="BI4" s="158"/>
      <c r="BJ4" s="36" t="s">
        <v>8</v>
      </c>
      <c r="BK4" s="36" t="s">
        <v>7</v>
      </c>
      <c r="BL4" s="145"/>
      <c r="BM4" s="164"/>
      <c r="BN4" s="6" t="s">
        <v>8</v>
      </c>
      <c r="BO4" s="6" t="s">
        <v>7</v>
      </c>
      <c r="BP4" s="145"/>
      <c r="BQ4" s="167"/>
      <c r="BR4" s="6" t="s">
        <v>8</v>
      </c>
      <c r="BS4" s="6" t="s">
        <v>7</v>
      </c>
      <c r="BT4" s="145"/>
      <c r="BU4" s="167"/>
      <c r="BV4" s="6" t="s">
        <v>8</v>
      </c>
      <c r="BW4" s="6" t="s">
        <v>7</v>
      </c>
      <c r="BX4" s="145"/>
      <c r="BY4" s="167"/>
      <c r="BZ4" s="6" t="s">
        <v>8</v>
      </c>
      <c r="CA4" s="6" t="s">
        <v>7</v>
      </c>
      <c r="CB4" s="145"/>
      <c r="CC4" s="167"/>
      <c r="CD4" s="6" t="s">
        <v>8</v>
      </c>
      <c r="CE4" s="6" t="s">
        <v>7</v>
      </c>
      <c r="CF4" s="145"/>
      <c r="CG4" s="167"/>
      <c r="CH4" s="6" t="s">
        <v>8</v>
      </c>
      <c r="CI4" s="6" t="s">
        <v>7</v>
      </c>
      <c r="CJ4" s="145"/>
      <c r="CK4" s="167"/>
      <c r="CL4" s="6" t="s">
        <v>8</v>
      </c>
      <c r="CM4" s="6" t="s">
        <v>7</v>
      </c>
      <c r="CN4" s="145"/>
      <c r="CO4" s="167"/>
      <c r="CP4" s="6" t="s">
        <v>8</v>
      </c>
      <c r="CQ4" s="6" t="s">
        <v>7</v>
      </c>
      <c r="CR4" s="145"/>
      <c r="CS4" s="167"/>
      <c r="CT4" s="6" t="s">
        <v>8</v>
      </c>
      <c r="CU4" s="6" t="s">
        <v>7</v>
      </c>
      <c r="CV4" s="145"/>
      <c r="CW4" s="167"/>
      <c r="CX4" s="6" t="s">
        <v>8</v>
      </c>
      <c r="CY4" s="6" t="s">
        <v>7</v>
      </c>
      <c r="CZ4" s="145"/>
      <c r="DA4" s="164"/>
      <c r="DB4" s="6" t="s">
        <v>8</v>
      </c>
      <c r="DC4" s="6" t="s">
        <v>7</v>
      </c>
      <c r="DD4" s="145"/>
      <c r="DE4" s="167"/>
      <c r="DF4" s="6" t="s">
        <v>8</v>
      </c>
      <c r="DG4" s="6" t="s">
        <v>7</v>
      </c>
      <c r="DH4" s="145"/>
      <c r="DI4" s="167"/>
      <c r="DJ4" s="6" t="s">
        <v>8</v>
      </c>
      <c r="DK4" s="6" t="s">
        <v>7</v>
      </c>
      <c r="DL4" s="145"/>
      <c r="DM4" s="167"/>
      <c r="DN4" s="6" t="s">
        <v>8</v>
      </c>
      <c r="DO4" s="6" t="s">
        <v>7</v>
      </c>
      <c r="DP4" s="145"/>
      <c r="DQ4" s="167"/>
      <c r="DR4" s="6" t="s">
        <v>8</v>
      </c>
      <c r="DS4" s="6" t="s">
        <v>7</v>
      </c>
      <c r="DT4" s="145"/>
      <c r="DU4" s="167"/>
      <c r="DV4" s="6" t="s">
        <v>8</v>
      </c>
      <c r="DW4" s="6" t="s">
        <v>7</v>
      </c>
      <c r="DX4" s="145"/>
      <c r="DY4" s="167"/>
      <c r="DZ4" s="6" t="s">
        <v>8</v>
      </c>
      <c r="EA4" s="6" t="s">
        <v>7</v>
      </c>
      <c r="EB4" s="145"/>
      <c r="EC4" s="167"/>
      <c r="ED4" s="6" t="s">
        <v>8</v>
      </c>
      <c r="EE4" s="6" t="s">
        <v>7</v>
      </c>
      <c r="EF4" s="145"/>
      <c r="EG4" s="167"/>
      <c r="EH4" s="6" t="s">
        <v>8</v>
      </c>
      <c r="EI4" s="6" t="s">
        <v>7</v>
      </c>
      <c r="EJ4" s="145"/>
      <c r="EK4" s="167"/>
      <c r="EL4" s="6" t="s">
        <v>8</v>
      </c>
      <c r="EM4" s="6" t="s">
        <v>7</v>
      </c>
      <c r="EN4" s="145"/>
      <c r="EO4" s="167"/>
      <c r="EP4" s="6" t="s">
        <v>8</v>
      </c>
      <c r="EQ4" s="6" t="s">
        <v>7</v>
      </c>
      <c r="ER4" s="145"/>
      <c r="ES4" s="167"/>
      <c r="ET4" s="6" t="s">
        <v>8</v>
      </c>
      <c r="EU4" s="6" t="s">
        <v>7</v>
      </c>
      <c r="EV4" s="145"/>
      <c r="EW4" s="167"/>
      <c r="EX4" s="6" t="s">
        <v>8</v>
      </c>
      <c r="EY4" s="6" t="s">
        <v>7</v>
      </c>
      <c r="EZ4" s="145"/>
      <c r="FA4" s="167"/>
      <c r="FB4" s="6" t="s">
        <v>8</v>
      </c>
      <c r="FC4" s="6" t="s">
        <v>7</v>
      </c>
      <c r="FD4" s="145"/>
      <c r="FE4" s="167"/>
      <c r="FF4" s="6" t="s">
        <v>8</v>
      </c>
      <c r="FG4" s="6" t="s">
        <v>7</v>
      </c>
      <c r="FH4" s="145"/>
      <c r="FI4" s="167"/>
      <c r="FJ4" s="6" t="s">
        <v>8</v>
      </c>
      <c r="FK4" s="6" t="s">
        <v>7</v>
      </c>
      <c r="FL4" s="145"/>
      <c r="FM4" s="167"/>
      <c r="FN4" s="6" t="s">
        <v>8</v>
      </c>
      <c r="FO4" s="118" t="s">
        <v>7</v>
      </c>
      <c r="FP4" s="119" t="s">
        <v>108</v>
      </c>
    </row>
    <row r="5" spans="1:171" s="10" customFormat="1" ht="12.75">
      <c r="A5" s="65">
        <v>1</v>
      </c>
      <c r="B5" s="25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2">
        <v>9</v>
      </c>
      <c r="J5" s="9">
        <v>10</v>
      </c>
      <c r="K5" s="2">
        <v>11</v>
      </c>
      <c r="L5" s="9">
        <v>12</v>
      </c>
      <c r="M5" s="9">
        <v>13</v>
      </c>
      <c r="N5" s="9">
        <v>14</v>
      </c>
      <c r="O5" s="9">
        <v>15</v>
      </c>
      <c r="P5" s="9">
        <v>12</v>
      </c>
      <c r="Q5" s="9"/>
      <c r="R5" s="9"/>
      <c r="S5" s="9"/>
      <c r="T5" s="9">
        <v>12</v>
      </c>
      <c r="U5" s="9"/>
      <c r="V5" s="9"/>
      <c r="W5" s="9"/>
      <c r="X5" s="9">
        <v>12</v>
      </c>
      <c r="Y5" s="9"/>
      <c r="Z5" s="9"/>
      <c r="AA5" s="9"/>
      <c r="AB5" s="9">
        <v>12</v>
      </c>
      <c r="AC5" s="9"/>
      <c r="AD5" s="9"/>
      <c r="AE5" s="9"/>
      <c r="AF5" s="9">
        <v>12</v>
      </c>
      <c r="AG5" s="9"/>
      <c r="AH5" s="9"/>
      <c r="AI5" s="9"/>
      <c r="AJ5" s="9">
        <v>12</v>
      </c>
      <c r="AK5" s="9"/>
      <c r="AL5" s="9"/>
      <c r="AM5" s="9"/>
      <c r="AN5" s="9">
        <v>12</v>
      </c>
      <c r="AO5" s="9"/>
      <c r="AP5" s="9"/>
      <c r="AQ5" s="9"/>
      <c r="AR5" s="9">
        <v>12</v>
      </c>
      <c r="AS5" s="9"/>
      <c r="AT5" s="9"/>
      <c r="AU5" s="9"/>
      <c r="AV5" s="9">
        <v>12</v>
      </c>
      <c r="AW5" s="9"/>
      <c r="AX5" s="9"/>
      <c r="AY5" s="9"/>
      <c r="AZ5" s="9">
        <v>12</v>
      </c>
      <c r="BA5" s="9"/>
      <c r="BB5" s="9"/>
      <c r="BC5" s="9"/>
      <c r="BD5" s="9">
        <v>12</v>
      </c>
      <c r="BE5" s="9"/>
      <c r="BF5" s="9"/>
      <c r="BG5" s="9"/>
      <c r="BH5" s="9">
        <v>16</v>
      </c>
      <c r="BI5" s="9">
        <v>17</v>
      </c>
      <c r="BJ5" s="9">
        <v>18</v>
      </c>
      <c r="BK5" s="9">
        <v>19</v>
      </c>
      <c r="BL5" s="9">
        <v>20</v>
      </c>
      <c r="BM5" s="2">
        <v>21</v>
      </c>
      <c r="BN5" s="9">
        <v>22</v>
      </c>
      <c r="BO5" s="2">
        <v>23</v>
      </c>
      <c r="BP5" s="9">
        <v>12</v>
      </c>
      <c r="BQ5" s="2">
        <v>13</v>
      </c>
      <c r="BR5" s="9">
        <v>14</v>
      </c>
      <c r="BS5" s="2">
        <v>15</v>
      </c>
      <c r="BT5" s="9">
        <v>12</v>
      </c>
      <c r="BU5" s="2">
        <v>13</v>
      </c>
      <c r="BV5" s="9">
        <v>14</v>
      </c>
      <c r="BW5" s="2">
        <v>15</v>
      </c>
      <c r="BX5" s="9">
        <v>12</v>
      </c>
      <c r="BY5" s="2">
        <v>13</v>
      </c>
      <c r="BZ5" s="9">
        <v>14</v>
      </c>
      <c r="CA5" s="2">
        <v>15</v>
      </c>
      <c r="CB5" s="9">
        <v>12</v>
      </c>
      <c r="CC5" s="2">
        <v>13</v>
      </c>
      <c r="CD5" s="9">
        <v>14</v>
      </c>
      <c r="CE5" s="2">
        <v>15</v>
      </c>
      <c r="CF5" s="9">
        <v>12</v>
      </c>
      <c r="CG5" s="2">
        <v>13</v>
      </c>
      <c r="CH5" s="9">
        <v>14</v>
      </c>
      <c r="CI5" s="2">
        <v>15</v>
      </c>
      <c r="CJ5" s="9">
        <v>12</v>
      </c>
      <c r="CK5" s="2">
        <v>13</v>
      </c>
      <c r="CL5" s="9">
        <v>14</v>
      </c>
      <c r="CM5" s="2">
        <v>15</v>
      </c>
      <c r="CN5" s="9">
        <v>12</v>
      </c>
      <c r="CO5" s="2">
        <v>13</v>
      </c>
      <c r="CP5" s="9">
        <v>14</v>
      </c>
      <c r="CQ5" s="2">
        <v>15</v>
      </c>
      <c r="CR5" s="9">
        <v>12</v>
      </c>
      <c r="CS5" s="2">
        <v>13</v>
      </c>
      <c r="CT5" s="9">
        <v>14</v>
      </c>
      <c r="CU5" s="2">
        <v>15</v>
      </c>
      <c r="CV5" s="9">
        <v>12</v>
      </c>
      <c r="CW5" s="2">
        <v>13</v>
      </c>
      <c r="CX5" s="9">
        <v>14</v>
      </c>
      <c r="CY5" s="2">
        <v>15</v>
      </c>
      <c r="CZ5" s="9">
        <v>12</v>
      </c>
      <c r="DA5" s="2">
        <v>13</v>
      </c>
      <c r="DB5" s="9">
        <v>14</v>
      </c>
      <c r="DC5" s="2">
        <v>15</v>
      </c>
      <c r="DD5" s="9">
        <v>12</v>
      </c>
      <c r="DE5" s="2">
        <v>13</v>
      </c>
      <c r="DF5" s="9">
        <v>14</v>
      </c>
      <c r="DG5" s="2">
        <v>15</v>
      </c>
      <c r="DH5" s="9">
        <v>24</v>
      </c>
      <c r="DI5" s="2">
        <v>25</v>
      </c>
      <c r="DJ5" s="9">
        <v>26</v>
      </c>
      <c r="DK5" s="2">
        <v>27</v>
      </c>
      <c r="DL5" s="9">
        <v>28</v>
      </c>
      <c r="DM5" s="2">
        <v>29</v>
      </c>
      <c r="DN5" s="9">
        <v>30</v>
      </c>
      <c r="DO5" s="2">
        <v>31</v>
      </c>
      <c r="DP5" s="9">
        <v>12</v>
      </c>
      <c r="DQ5" s="2">
        <v>13</v>
      </c>
      <c r="DR5" s="9">
        <v>14</v>
      </c>
      <c r="DS5" s="2">
        <v>15</v>
      </c>
      <c r="DT5" s="9">
        <v>12</v>
      </c>
      <c r="DU5" s="2">
        <v>13</v>
      </c>
      <c r="DV5" s="9">
        <v>14</v>
      </c>
      <c r="DW5" s="2">
        <v>15</v>
      </c>
      <c r="DX5" s="9">
        <v>12</v>
      </c>
      <c r="DY5" s="2">
        <v>13</v>
      </c>
      <c r="DZ5" s="9">
        <v>14</v>
      </c>
      <c r="EA5" s="2">
        <v>15</v>
      </c>
      <c r="EB5" s="9">
        <v>12</v>
      </c>
      <c r="EC5" s="2">
        <v>13</v>
      </c>
      <c r="ED5" s="9">
        <v>14</v>
      </c>
      <c r="EE5" s="2">
        <v>15</v>
      </c>
      <c r="EF5" s="9">
        <v>12</v>
      </c>
      <c r="EG5" s="2">
        <v>13</v>
      </c>
      <c r="EH5" s="9">
        <v>14</v>
      </c>
      <c r="EI5" s="2">
        <v>15</v>
      </c>
      <c r="EJ5" s="9">
        <v>12</v>
      </c>
      <c r="EK5" s="2">
        <v>13</v>
      </c>
      <c r="EL5" s="9">
        <v>14</v>
      </c>
      <c r="EM5" s="2">
        <v>15</v>
      </c>
      <c r="EN5" s="9">
        <v>12</v>
      </c>
      <c r="EO5" s="2">
        <v>13</v>
      </c>
      <c r="EP5" s="9">
        <v>14</v>
      </c>
      <c r="EQ5" s="2">
        <v>15</v>
      </c>
      <c r="ER5" s="9">
        <v>12</v>
      </c>
      <c r="ES5" s="2">
        <v>13</v>
      </c>
      <c r="ET5" s="9">
        <v>14</v>
      </c>
      <c r="EU5" s="2">
        <v>15</v>
      </c>
      <c r="EV5" s="9">
        <v>12</v>
      </c>
      <c r="EW5" s="2">
        <v>13</v>
      </c>
      <c r="EX5" s="9">
        <v>14</v>
      </c>
      <c r="EY5" s="2">
        <v>15</v>
      </c>
      <c r="EZ5" s="9">
        <v>12</v>
      </c>
      <c r="FA5" s="2">
        <v>13</v>
      </c>
      <c r="FB5" s="9">
        <v>14</v>
      </c>
      <c r="FC5" s="2">
        <v>15</v>
      </c>
      <c r="FD5" s="9">
        <v>12</v>
      </c>
      <c r="FE5" s="2">
        <v>13</v>
      </c>
      <c r="FF5" s="9">
        <v>14</v>
      </c>
      <c r="FG5" s="2">
        <v>15</v>
      </c>
      <c r="FH5" s="9">
        <v>32</v>
      </c>
      <c r="FI5" s="2">
        <v>33</v>
      </c>
      <c r="FJ5" s="9">
        <v>34</v>
      </c>
      <c r="FK5" s="2">
        <v>35</v>
      </c>
      <c r="FL5" s="9" t="s">
        <v>69</v>
      </c>
      <c r="FM5" s="2" t="s">
        <v>70</v>
      </c>
      <c r="FN5" s="9">
        <v>38</v>
      </c>
      <c r="FO5" s="39">
        <v>39</v>
      </c>
    </row>
    <row r="6" spans="1:171" s="51" customFormat="1" ht="22.5" customHeight="1">
      <c r="A6" s="66" t="s">
        <v>12</v>
      </c>
      <c r="B6" s="177" t="s">
        <v>45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78"/>
      <c r="DF6" s="178"/>
      <c r="DG6" s="178"/>
      <c r="DH6" s="178"/>
      <c r="DI6" s="178"/>
      <c r="DJ6" s="178"/>
      <c r="DK6" s="178"/>
      <c r="DL6" s="178"/>
      <c r="DM6" s="178"/>
      <c r="DN6" s="178"/>
      <c r="DO6" s="178"/>
      <c r="DP6" s="178"/>
      <c r="DQ6" s="178"/>
      <c r="DR6" s="178"/>
      <c r="DS6" s="178"/>
      <c r="DT6" s="178"/>
      <c r="DU6" s="178"/>
      <c r="DV6" s="178"/>
      <c r="DW6" s="178"/>
      <c r="DX6" s="178"/>
      <c r="DY6" s="178"/>
      <c r="DZ6" s="178"/>
      <c r="EA6" s="178"/>
      <c r="EB6" s="178"/>
      <c r="EC6" s="178"/>
      <c r="ED6" s="178"/>
      <c r="EE6" s="178"/>
      <c r="EF6" s="178"/>
      <c r="EG6" s="178"/>
      <c r="EH6" s="178"/>
      <c r="EI6" s="178"/>
      <c r="EJ6" s="178"/>
      <c r="EK6" s="178"/>
      <c r="EL6" s="178"/>
      <c r="EM6" s="178"/>
      <c r="EN6" s="178"/>
      <c r="EO6" s="178"/>
      <c r="EP6" s="178"/>
      <c r="EQ6" s="178"/>
      <c r="ER6" s="178"/>
      <c r="ES6" s="178"/>
      <c r="ET6" s="178"/>
      <c r="EU6" s="178"/>
      <c r="EV6" s="178"/>
      <c r="EW6" s="178"/>
      <c r="EX6" s="178"/>
      <c r="EY6" s="178"/>
      <c r="EZ6" s="178"/>
      <c r="FA6" s="178"/>
      <c r="FB6" s="178"/>
      <c r="FC6" s="178"/>
      <c r="FD6" s="178"/>
      <c r="FE6" s="178"/>
      <c r="FF6" s="178"/>
      <c r="FG6" s="178"/>
      <c r="FH6" s="178"/>
      <c r="FI6" s="178"/>
      <c r="FJ6" s="178"/>
      <c r="FK6" s="178"/>
      <c r="FL6" s="178"/>
      <c r="FM6" s="178"/>
      <c r="FN6" s="178"/>
      <c r="FO6" s="179"/>
    </row>
    <row r="7" spans="1:171" ht="12.75">
      <c r="A7" s="67"/>
      <c r="B7" s="26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>
        <f aca="true" t="shared" si="0" ref="BH7:BK9">L7+P7+T7+X7+AB7+AF7+AJ7+AN7+AR7+AV7+AZ7+BD7</f>
        <v>0</v>
      </c>
      <c r="BI7" s="3">
        <f t="shared" si="0"/>
        <v>0</v>
      </c>
      <c r="BJ7" s="3">
        <f t="shared" si="0"/>
        <v>0</v>
      </c>
      <c r="BK7" s="3">
        <f t="shared" si="0"/>
        <v>0</v>
      </c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>
        <f aca="true" t="shared" si="1" ref="DH7:DK9">BL7+BP7+BT7+BX7+CB7+CF7+CJ7+CN7+CR7+CV7+CZ7+DD7</f>
        <v>0</v>
      </c>
      <c r="DI7" s="3">
        <f t="shared" si="1"/>
        <v>0</v>
      </c>
      <c r="DJ7" s="3">
        <f t="shared" si="1"/>
        <v>0</v>
      </c>
      <c r="DK7" s="3">
        <f t="shared" si="1"/>
        <v>0</v>
      </c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>
        <f aca="true" t="shared" si="2" ref="FH7:FK9">DL7+DP7+DT7+DX7+EB7+EF7+EJ7+EN7+ER7+EV7+EZ7+FD7</f>
        <v>0</v>
      </c>
      <c r="FI7" s="3">
        <f t="shared" si="2"/>
        <v>0</v>
      </c>
      <c r="FJ7" s="3">
        <f t="shared" si="2"/>
        <v>0</v>
      </c>
      <c r="FK7" s="3">
        <f t="shared" si="2"/>
        <v>0</v>
      </c>
      <c r="FL7" s="3">
        <f aca="true" t="shared" si="3" ref="FL7:FO9">H7+BH7-DH7-FH7</f>
        <v>0</v>
      </c>
      <c r="FM7" s="60">
        <f t="shared" si="3"/>
        <v>0</v>
      </c>
      <c r="FN7" s="3">
        <f t="shared" si="3"/>
        <v>0</v>
      </c>
      <c r="FO7" s="40">
        <f t="shared" si="3"/>
        <v>0</v>
      </c>
    </row>
    <row r="8" spans="1:171" ht="12.75">
      <c r="A8" s="64"/>
      <c r="B8" s="27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3">
        <f t="shared" si="0"/>
        <v>0</v>
      </c>
      <c r="BI8" s="3">
        <f t="shared" si="0"/>
        <v>0</v>
      </c>
      <c r="BJ8" s="3">
        <f t="shared" si="0"/>
        <v>0</v>
      </c>
      <c r="BK8" s="3">
        <f t="shared" si="0"/>
        <v>0</v>
      </c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3">
        <f t="shared" si="1"/>
        <v>0</v>
      </c>
      <c r="DI8" s="3">
        <f t="shared" si="1"/>
        <v>0</v>
      </c>
      <c r="DJ8" s="3">
        <f t="shared" si="1"/>
        <v>0</v>
      </c>
      <c r="DK8" s="3">
        <f t="shared" si="1"/>
        <v>0</v>
      </c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3">
        <f t="shared" si="2"/>
        <v>0</v>
      </c>
      <c r="FI8" s="3">
        <f t="shared" si="2"/>
        <v>0</v>
      </c>
      <c r="FJ8" s="3">
        <f t="shared" si="2"/>
        <v>0</v>
      </c>
      <c r="FK8" s="3">
        <f t="shared" si="2"/>
        <v>0</v>
      </c>
      <c r="FL8" s="3">
        <f t="shared" si="3"/>
        <v>0</v>
      </c>
      <c r="FM8" s="60">
        <f t="shared" si="3"/>
        <v>0</v>
      </c>
      <c r="FN8" s="3">
        <f t="shared" si="3"/>
        <v>0</v>
      </c>
      <c r="FO8" s="40">
        <f t="shared" si="3"/>
        <v>0</v>
      </c>
    </row>
    <row r="9" spans="1:171" ht="12.75">
      <c r="A9" s="68"/>
      <c r="B9" s="19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41">
        <f t="shared" si="0"/>
        <v>0</v>
      </c>
      <c r="BI9" s="41">
        <f t="shared" si="0"/>
        <v>0</v>
      </c>
      <c r="BJ9" s="41">
        <f t="shared" si="0"/>
        <v>0</v>
      </c>
      <c r="BK9" s="41">
        <f t="shared" si="0"/>
        <v>0</v>
      </c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3">
        <f t="shared" si="1"/>
        <v>0</v>
      </c>
      <c r="DI9" s="3">
        <f t="shared" si="1"/>
        <v>0</v>
      </c>
      <c r="DJ9" s="3">
        <f t="shared" si="1"/>
        <v>0</v>
      </c>
      <c r="DK9" s="3">
        <f t="shared" si="1"/>
        <v>0</v>
      </c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3">
        <f t="shared" si="2"/>
        <v>0</v>
      </c>
      <c r="FI9" s="3">
        <f t="shared" si="2"/>
        <v>0</v>
      </c>
      <c r="FJ9" s="3">
        <f t="shared" si="2"/>
        <v>0</v>
      </c>
      <c r="FK9" s="3">
        <f t="shared" si="2"/>
        <v>0</v>
      </c>
      <c r="FL9" s="3">
        <f t="shared" si="3"/>
        <v>0</v>
      </c>
      <c r="FM9" s="60">
        <f t="shared" si="3"/>
        <v>0</v>
      </c>
      <c r="FN9" s="3">
        <f t="shared" si="3"/>
        <v>0</v>
      </c>
      <c r="FO9" s="40">
        <f t="shared" si="3"/>
        <v>0</v>
      </c>
    </row>
    <row r="10" spans="1:171" s="35" customFormat="1" ht="14.25">
      <c r="A10" s="69"/>
      <c r="B10" s="44" t="s">
        <v>49</v>
      </c>
      <c r="C10" s="53"/>
      <c r="D10" s="53"/>
      <c r="E10" s="53"/>
      <c r="F10" s="53"/>
      <c r="G10" s="53"/>
      <c r="H10" s="53">
        <f aca="true" t="shared" si="4" ref="H10:AR10">SUM(H7:H9)</f>
        <v>0</v>
      </c>
      <c r="I10" s="53">
        <f t="shared" si="4"/>
        <v>0</v>
      </c>
      <c r="J10" s="53">
        <f t="shared" si="4"/>
        <v>0</v>
      </c>
      <c r="K10" s="53">
        <f t="shared" si="4"/>
        <v>0</v>
      </c>
      <c r="L10" s="53">
        <f t="shared" si="4"/>
        <v>0</v>
      </c>
      <c r="M10" s="53">
        <f t="shared" si="4"/>
        <v>0</v>
      </c>
      <c r="N10" s="53">
        <f t="shared" si="4"/>
        <v>0</v>
      </c>
      <c r="O10" s="53">
        <f t="shared" si="4"/>
        <v>0</v>
      </c>
      <c r="P10" s="53">
        <f t="shared" si="4"/>
        <v>0</v>
      </c>
      <c r="Q10" s="53">
        <f t="shared" si="4"/>
        <v>0</v>
      </c>
      <c r="R10" s="53">
        <f t="shared" si="4"/>
        <v>0</v>
      </c>
      <c r="S10" s="53">
        <f t="shared" si="4"/>
        <v>0</v>
      </c>
      <c r="T10" s="53">
        <f t="shared" si="4"/>
        <v>0</v>
      </c>
      <c r="U10" s="53">
        <f t="shared" si="4"/>
        <v>0</v>
      </c>
      <c r="V10" s="53">
        <f t="shared" si="4"/>
        <v>0</v>
      </c>
      <c r="W10" s="53">
        <f t="shared" si="4"/>
        <v>0</v>
      </c>
      <c r="X10" s="53">
        <f t="shared" si="4"/>
        <v>0</v>
      </c>
      <c r="Y10" s="53">
        <f t="shared" si="4"/>
        <v>0</v>
      </c>
      <c r="Z10" s="53">
        <f t="shared" si="4"/>
        <v>0</v>
      </c>
      <c r="AA10" s="53">
        <f t="shared" si="4"/>
        <v>0</v>
      </c>
      <c r="AB10" s="53">
        <f t="shared" si="4"/>
        <v>0</v>
      </c>
      <c r="AC10" s="53">
        <f t="shared" si="4"/>
        <v>0</v>
      </c>
      <c r="AD10" s="53">
        <f t="shared" si="4"/>
        <v>0</v>
      </c>
      <c r="AE10" s="53">
        <f t="shared" si="4"/>
        <v>0</v>
      </c>
      <c r="AF10" s="53">
        <f t="shared" si="4"/>
        <v>0</v>
      </c>
      <c r="AG10" s="53">
        <f t="shared" si="4"/>
        <v>0</v>
      </c>
      <c r="AH10" s="53">
        <f t="shared" si="4"/>
        <v>0</v>
      </c>
      <c r="AI10" s="53">
        <f t="shared" si="4"/>
        <v>0</v>
      </c>
      <c r="AJ10" s="53">
        <f t="shared" si="4"/>
        <v>0</v>
      </c>
      <c r="AK10" s="53">
        <f t="shared" si="4"/>
        <v>0</v>
      </c>
      <c r="AL10" s="53">
        <f t="shared" si="4"/>
        <v>0</v>
      </c>
      <c r="AM10" s="53">
        <f t="shared" si="4"/>
        <v>0</v>
      </c>
      <c r="AN10" s="53">
        <f t="shared" si="4"/>
        <v>0</v>
      </c>
      <c r="AO10" s="53">
        <f t="shared" si="4"/>
        <v>0</v>
      </c>
      <c r="AP10" s="53">
        <f t="shared" si="4"/>
        <v>0</v>
      </c>
      <c r="AQ10" s="53">
        <f t="shared" si="4"/>
        <v>0</v>
      </c>
      <c r="AR10" s="53">
        <f t="shared" si="4"/>
        <v>0</v>
      </c>
      <c r="AS10" s="53"/>
      <c r="AT10" s="53"/>
      <c r="AU10" s="53"/>
      <c r="AV10" s="53">
        <f>SUM(AV7:AV9)</f>
        <v>0</v>
      </c>
      <c r="AW10" s="53"/>
      <c r="AX10" s="53"/>
      <c r="AY10" s="53"/>
      <c r="AZ10" s="53">
        <f>SUM(AZ7:AZ9)</f>
        <v>0</v>
      </c>
      <c r="BA10" s="53"/>
      <c r="BB10" s="53"/>
      <c r="BC10" s="53"/>
      <c r="BD10" s="53">
        <f>SUM(BD7:BD9)</f>
        <v>0</v>
      </c>
      <c r="BE10" s="53"/>
      <c r="BF10" s="53"/>
      <c r="BG10" s="53"/>
      <c r="BH10" s="20">
        <f aca="true" t="shared" si="5" ref="BH10:CM10">SUM(BH7:BH9)</f>
        <v>0</v>
      </c>
      <c r="BI10" s="20">
        <f t="shared" si="5"/>
        <v>0</v>
      </c>
      <c r="BJ10" s="20">
        <f t="shared" si="5"/>
        <v>0</v>
      </c>
      <c r="BK10" s="20">
        <f t="shared" si="5"/>
        <v>0</v>
      </c>
      <c r="BL10" s="53">
        <f t="shared" si="5"/>
        <v>0</v>
      </c>
      <c r="BM10" s="53">
        <f t="shared" si="5"/>
        <v>0</v>
      </c>
      <c r="BN10" s="53">
        <f t="shared" si="5"/>
        <v>0</v>
      </c>
      <c r="BO10" s="53">
        <f t="shared" si="5"/>
        <v>0</v>
      </c>
      <c r="BP10" s="53">
        <f t="shared" si="5"/>
        <v>0</v>
      </c>
      <c r="BQ10" s="53">
        <f t="shared" si="5"/>
        <v>0</v>
      </c>
      <c r="BR10" s="53">
        <f t="shared" si="5"/>
        <v>0</v>
      </c>
      <c r="BS10" s="53">
        <f t="shared" si="5"/>
        <v>0</v>
      </c>
      <c r="BT10" s="53">
        <f t="shared" si="5"/>
        <v>0</v>
      </c>
      <c r="BU10" s="53">
        <f t="shared" si="5"/>
        <v>0</v>
      </c>
      <c r="BV10" s="53">
        <f t="shared" si="5"/>
        <v>0</v>
      </c>
      <c r="BW10" s="53">
        <f t="shared" si="5"/>
        <v>0</v>
      </c>
      <c r="BX10" s="53">
        <f t="shared" si="5"/>
        <v>0</v>
      </c>
      <c r="BY10" s="53">
        <f t="shared" si="5"/>
        <v>0</v>
      </c>
      <c r="BZ10" s="53">
        <f t="shared" si="5"/>
        <v>0</v>
      </c>
      <c r="CA10" s="53">
        <f t="shared" si="5"/>
        <v>0</v>
      </c>
      <c r="CB10" s="53">
        <f t="shared" si="5"/>
        <v>0</v>
      </c>
      <c r="CC10" s="53">
        <f t="shared" si="5"/>
        <v>0</v>
      </c>
      <c r="CD10" s="53">
        <f t="shared" si="5"/>
        <v>0</v>
      </c>
      <c r="CE10" s="53">
        <f t="shared" si="5"/>
        <v>0</v>
      </c>
      <c r="CF10" s="53">
        <f t="shared" si="5"/>
        <v>0</v>
      </c>
      <c r="CG10" s="53">
        <f t="shared" si="5"/>
        <v>0</v>
      </c>
      <c r="CH10" s="53">
        <f t="shared" si="5"/>
        <v>0</v>
      </c>
      <c r="CI10" s="53">
        <f t="shared" si="5"/>
        <v>0</v>
      </c>
      <c r="CJ10" s="53">
        <f t="shared" si="5"/>
        <v>0</v>
      </c>
      <c r="CK10" s="53">
        <f t="shared" si="5"/>
        <v>0</v>
      </c>
      <c r="CL10" s="53">
        <f t="shared" si="5"/>
        <v>0</v>
      </c>
      <c r="CM10" s="53">
        <f t="shared" si="5"/>
        <v>0</v>
      </c>
      <c r="CN10" s="53">
        <f aca="true" t="shared" si="6" ref="CN10:DS10">SUM(CN7:CN9)</f>
        <v>0</v>
      </c>
      <c r="CO10" s="53">
        <f t="shared" si="6"/>
        <v>0</v>
      </c>
      <c r="CP10" s="53">
        <f t="shared" si="6"/>
        <v>0</v>
      </c>
      <c r="CQ10" s="53">
        <f t="shared" si="6"/>
        <v>0</v>
      </c>
      <c r="CR10" s="53">
        <f t="shared" si="6"/>
        <v>0</v>
      </c>
      <c r="CS10" s="53">
        <f t="shared" si="6"/>
        <v>0</v>
      </c>
      <c r="CT10" s="53">
        <f t="shared" si="6"/>
        <v>0</v>
      </c>
      <c r="CU10" s="53">
        <f t="shared" si="6"/>
        <v>0</v>
      </c>
      <c r="CV10" s="53">
        <f t="shared" si="6"/>
        <v>0</v>
      </c>
      <c r="CW10" s="53">
        <f t="shared" si="6"/>
        <v>0</v>
      </c>
      <c r="CX10" s="53">
        <f t="shared" si="6"/>
        <v>0</v>
      </c>
      <c r="CY10" s="53">
        <f t="shared" si="6"/>
        <v>0</v>
      </c>
      <c r="CZ10" s="53">
        <f t="shared" si="6"/>
        <v>0</v>
      </c>
      <c r="DA10" s="53">
        <f t="shared" si="6"/>
        <v>0</v>
      </c>
      <c r="DB10" s="53">
        <f t="shared" si="6"/>
        <v>0</v>
      </c>
      <c r="DC10" s="53">
        <f t="shared" si="6"/>
        <v>0</v>
      </c>
      <c r="DD10" s="53">
        <f t="shared" si="6"/>
        <v>0</v>
      </c>
      <c r="DE10" s="53">
        <f t="shared" si="6"/>
        <v>0</v>
      </c>
      <c r="DF10" s="53">
        <f t="shared" si="6"/>
        <v>0</v>
      </c>
      <c r="DG10" s="53">
        <f t="shared" si="6"/>
        <v>0</v>
      </c>
      <c r="DH10" s="53">
        <f t="shared" si="6"/>
        <v>0</v>
      </c>
      <c r="DI10" s="53">
        <f t="shared" si="6"/>
        <v>0</v>
      </c>
      <c r="DJ10" s="53">
        <f t="shared" si="6"/>
        <v>0</v>
      </c>
      <c r="DK10" s="53">
        <f t="shared" si="6"/>
        <v>0</v>
      </c>
      <c r="DL10" s="53">
        <f t="shared" si="6"/>
        <v>0</v>
      </c>
      <c r="DM10" s="53">
        <f t="shared" si="6"/>
        <v>0</v>
      </c>
      <c r="DN10" s="53">
        <f t="shared" si="6"/>
        <v>0</v>
      </c>
      <c r="DO10" s="53">
        <f t="shared" si="6"/>
        <v>0</v>
      </c>
      <c r="DP10" s="53">
        <f t="shared" si="6"/>
        <v>0</v>
      </c>
      <c r="DQ10" s="53">
        <f t="shared" si="6"/>
        <v>0</v>
      </c>
      <c r="DR10" s="53">
        <f t="shared" si="6"/>
        <v>0</v>
      </c>
      <c r="DS10" s="53">
        <f t="shared" si="6"/>
        <v>0</v>
      </c>
      <c r="DT10" s="53">
        <f aca="true" t="shared" si="7" ref="DT10:EY10">SUM(DT7:DT9)</f>
        <v>0</v>
      </c>
      <c r="DU10" s="53">
        <f t="shared" si="7"/>
        <v>0</v>
      </c>
      <c r="DV10" s="53">
        <f t="shared" si="7"/>
        <v>0</v>
      </c>
      <c r="DW10" s="53">
        <f t="shared" si="7"/>
        <v>0</v>
      </c>
      <c r="DX10" s="53">
        <f t="shared" si="7"/>
        <v>0</v>
      </c>
      <c r="DY10" s="53">
        <f t="shared" si="7"/>
        <v>0</v>
      </c>
      <c r="DZ10" s="53">
        <f t="shared" si="7"/>
        <v>0</v>
      </c>
      <c r="EA10" s="53">
        <f t="shared" si="7"/>
        <v>0</v>
      </c>
      <c r="EB10" s="53">
        <f t="shared" si="7"/>
        <v>0</v>
      </c>
      <c r="EC10" s="53">
        <f t="shared" si="7"/>
        <v>0</v>
      </c>
      <c r="ED10" s="53">
        <f t="shared" si="7"/>
        <v>0</v>
      </c>
      <c r="EE10" s="53">
        <f t="shared" si="7"/>
        <v>0</v>
      </c>
      <c r="EF10" s="53">
        <f t="shared" si="7"/>
        <v>0</v>
      </c>
      <c r="EG10" s="53">
        <f t="shared" si="7"/>
        <v>0</v>
      </c>
      <c r="EH10" s="53">
        <f t="shared" si="7"/>
        <v>0</v>
      </c>
      <c r="EI10" s="53">
        <f t="shared" si="7"/>
        <v>0</v>
      </c>
      <c r="EJ10" s="53">
        <f t="shared" si="7"/>
        <v>0</v>
      </c>
      <c r="EK10" s="53">
        <f t="shared" si="7"/>
        <v>0</v>
      </c>
      <c r="EL10" s="53">
        <f t="shared" si="7"/>
        <v>0</v>
      </c>
      <c r="EM10" s="53">
        <f t="shared" si="7"/>
        <v>0</v>
      </c>
      <c r="EN10" s="53">
        <f t="shared" si="7"/>
        <v>0</v>
      </c>
      <c r="EO10" s="53">
        <f t="shared" si="7"/>
        <v>0</v>
      </c>
      <c r="EP10" s="53">
        <f t="shared" si="7"/>
        <v>0</v>
      </c>
      <c r="EQ10" s="53">
        <f t="shared" si="7"/>
        <v>0</v>
      </c>
      <c r="ER10" s="53">
        <f t="shared" si="7"/>
        <v>0</v>
      </c>
      <c r="ES10" s="53">
        <f t="shared" si="7"/>
        <v>0</v>
      </c>
      <c r="ET10" s="53">
        <f t="shared" si="7"/>
        <v>0</v>
      </c>
      <c r="EU10" s="53">
        <f t="shared" si="7"/>
        <v>0</v>
      </c>
      <c r="EV10" s="53">
        <f t="shared" si="7"/>
        <v>0</v>
      </c>
      <c r="EW10" s="53">
        <f t="shared" si="7"/>
        <v>0</v>
      </c>
      <c r="EX10" s="53">
        <f t="shared" si="7"/>
        <v>0</v>
      </c>
      <c r="EY10" s="53">
        <f t="shared" si="7"/>
        <v>0</v>
      </c>
      <c r="EZ10" s="53">
        <f aca="true" t="shared" si="8" ref="EZ10:FO10">SUM(EZ7:EZ9)</f>
        <v>0</v>
      </c>
      <c r="FA10" s="53">
        <f t="shared" si="8"/>
        <v>0</v>
      </c>
      <c r="FB10" s="53">
        <f t="shared" si="8"/>
        <v>0</v>
      </c>
      <c r="FC10" s="53">
        <f t="shared" si="8"/>
        <v>0</v>
      </c>
      <c r="FD10" s="53">
        <f t="shared" si="8"/>
        <v>0</v>
      </c>
      <c r="FE10" s="53">
        <f t="shared" si="8"/>
        <v>0</v>
      </c>
      <c r="FF10" s="53">
        <f t="shared" si="8"/>
        <v>0</v>
      </c>
      <c r="FG10" s="53">
        <f t="shared" si="8"/>
        <v>0</v>
      </c>
      <c r="FH10" s="53">
        <f t="shared" si="8"/>
        <v>0</v>
      </c>
      <c r="FI10" s="53">
        <f t="shared" si="8"/>
        <v>0</v>
      </c>
      <c r="FJ10" s="53">
        <f t="shared" si="8"/>
        <v>0</v>
      </c>
      <c r="FK10" s="53">
        <f t="shared" si="8"/>
        <v>0</v>
      </c>
      <c r="FL10" s="53">
        <f t="shared" si="8"/>
        <v>0</v>
      </c>
      <c r="FM10" s="53">
        <f t="shared" si="8"/>
        <v>0</v>
      </c>
      <c r="FN10" s="53">
        <f t="shared" si="8"/>
        <v>0</v>
      </c>
      <c r="FO10" s="54">
        <f t="shared" si="8"/>
        <v>0</v>
      </c>
    </row>
    <row r="11" spans="1:171" s="22" customFormat="1" ht="12.75">
      <c r="A11" s="70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4"/>
    </row>
    <row r="12" spans="1:171" s="51" customFormat="1" ht="22.5" customHeight="1">
      <c r="A12" s="66" t="s">
        <v>13</v>
      </c>
      <c r="B12" s="177" t="s">
        <v>66</v>
      </c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178"/>
      <c r="BY12" s="178"/>
      <c r="BZ12" s="178"/>
      <c r="CA12" s="178"/>
      <c r="CB12" s="178"/>
      <c r="CC12" s="178"/>
      <c r="CD12" s="178"/>
      <c r="CE12" s="178"/>
      <c r="CF12" s="178"/>
      <c r="CG12" s="178"/>
      <c r="CH12" s="178"/>
      <c r="CI12" s="178"/>
      <c r="CJ12" s="178"/>
      <c r="CK12" s="178"/>
      <c r="CL12" s="178"/>
      <c r="CM12" s="178"/>
      <c r="CN12" s="178"/>
      <c r="CO12" s="178"/>
      <c r="CP12" s="178"/>
      <c r="CQ12" s="178"/>
      <c r="CR12" s="178"/>
      <c r="CS12" s="178"/>
      <c r="CT12" s="178"/>
      <c r="CU12" s="178"/>
      <c r="CV12" s="178"/>
      <c r="CW12" s="178"/>
      <c r="CX12" s="178"/>
      <c r="CY12" s="178"/>
      <c r="CZ12" s="178"/>
      <c r="DA12" s="178"/>
      <c r="DB12" s="178"/>
      <c r="DC12" s="178"/>
      <c r="DD12" s="178"/>
      <c r="DE12" s="178"/>
      <c r="DF12" s="178"/>
      <c r="DG12" s="178"/>
      <c r="DH12" s="178"/>
      <c r="DI12" s="178"/>
      <c r="DJ12" s="178"/>
      <c r="DK12" s="178"/>
      <c r="DL12" s="178"/>
      <c r="DM12" s="178"/>
      <c r="DN12" s="178"/>
      <c r="DO12" s="178"/>
      <c r="DP12" s="178"/>
      <c r="DQ12" s="178"/>
      <c r="DR12" s="178"/>
      <c r="DS12" s="178"/>
      <c r="DT12" s="178"/>
      <c r="DU12" s="178"/>
      <c r="DV12" s="178"/>
      <c r="DW12" s="178"/>
      <c r="DX12" s="178"/>
      <c r="DY12" s="178"/>
      <c r="DZ12" s="178"/>
      <c r="EA12" s="178"/>
      <c r="EB12" s="178"/>
      <c r="EC12" s="178"/>
      <c r="ED12" s="178"/>
      <c r="EE12" s="178"/>
      <c r="EF12" s="178"/>
      <c r="EG12" s="178"/>
      <c r="EH12" s="178"/>
      <c r="EI12" s="178"/>
      <c r="EJ12" s="178"/>
      <c r="EK12" s="178"/>
      <c r="EL12" s="178"/>
      <c r="EM12" s="178"/>
      <c r="EN12" s="178"/>
      <c r="EO12" s="178"/>
      <c r="EP12" s="178"/>
      <c r="EQ12" s="178"/>
      <c r="ER12" s="178"/>
      <c r="ES12" s="178"/>
      <c r="ET12" s="178"/>
      <c r="EU12" s="178"/>
      <c r="EV12" s="178"/>
      <c r="EW12" s="178"/>
      <c r="EX12" s="178"/>
      <c r="EY12" s="178"/>
      <c r="EZ12" s="178"/>
      <c r="FA12" s="178"/>
      <c r="FB12" s="178"/>
      <c r="FC12" s="178"/>
      <c r="FD12" s="178"/>
      <c r="FE12" s="178"/>
      <c r="FF12" s="178"/>
      <c r="FG12" s="178"/>
      <c r="FH12" s="178"/>
      <c r="FI12" s="178"/>
      <c r="FJ12" s="178"/>
      <c r="FK12" s="178"/>
      <c r="FL12" s="178"/>
      <c r="FM12" s="178"/>
      <c r="FN12" s="178"/>
      <c r="FO12" s="179"/>
    </row>
    <row r="13" spans="1:172" s="101" customFormat="1" ht="63.75">
      <c r="A13" s="94" t="s">
        <v>98</v>
      </c>
      <c r="B13" s="95" t="s">
        <v>128</v>
      </c>
      <c r="C13" s="109" t="s">
        <v>105</v>
      </c>
      <c r="D13" s="102">
        <v>2000000</v>
      </c>
      <c r="E13" s="109" t="s">
        <v>116</v>
      </c>
      <c r="F13" s="110">
        <v>39436</v>
      </c>
      <c r="G13" s="109" t="s">
        <v>129</v>
      </c>
      <c r="H13" s="97"/>
      <c r="I13" s="99"/>
      <c r="J13" s="97"/>
      <c r="K13" s="97"/>
      <c r="L13" s="97"/>
      <c r="M13" s="97"/>
      <c r="N13" s="97"/>
      <c r="O13" s="97"/>
      <c r="P13" s="97"/>
      <c r="Q13" s="99"/>
      <c r="R13" s="97"/>
      <c r="S13" s="97"/>
      <c r="T13" s="97"/>
      <c r="U13" s="97"/>
      <c r="V13" s="97"/>
      <c r="W13" s="97"/>
      <c r="X13" s="97">
        <v>2000000</v>
      </c>
      <c r="Y13" s="99">
        <v>6301.37</v>
      </c>
      <c r="Z13" s="97"/>
      <c r="AA13" s="97">
        <v>30000</v>
      </c>
      <c r="AB13" s="97"/>
      <c r="AC13" s="97">
        <v>18589.04</v>
      </c>
      <c r="AD13" s="97"/>
      <c r="AE13" s="97"/>
      <c r="AF13" s="97"/>
      <c r="AG13" s="97">
        <v>16619.86</v>
      </c>
      <c r="AH13" s="97"/>
      <c r="AI13" s="97">
        <v>721.92</v>
      </c>
      <c r="AJ13" s="97"/>
      <c r="AK13" s="97">
        <v>13863.01</v>
      </c>
      <c r="AL13" s="97"/>
      <c r="AM13" s="97"/>
      <c r="AN13" s="97"/>
      <c r="AO13" s="97">
        <v>11893.84</v>
      </c>
      <c r="AP13" s="97"/>
      <c r="AQ13" s="97"/>
      <c r="AR13" s="97"/>
      <c r="AS13" s="97">
        <v>9688.36</v>
      </c>
      <c r="AT13" s="97"/>
      <c r="AU13" s="97">
        <v>616.44</v>
      </c>
      <c r="AV13" s="97"/>
      <c r="AW13" s="97">
        <v>6301.37</v>
      </c>
      <c r="AX13" s="97"/>
      <c r="AY13" s="97"/>
      <c r="AZ13" s="97"/>
      <c r="BA13" s="97">
        <v>4489.73</v>
      </c>
      <c r="BB13" s="97"/>
      <c r="BC13" s="97"/>
      <c r="BD13" s="97"/>
      <c r="BE13" s="97">
        <v>1890.41</v>
      </c>
      <c r="BF13" s="97"/>
      <c r="BG13" s="97">
        <v>220.55</v>
      </c>
      <c r="BH13" s="97">
        <f aca="true" t="shared" si="9" ref="BH13:BK15">L13+P13+T13+X13+AB13+AF13+AJ13+AN13+AR13+AV13+AZ13+BD13</f>
        <v>2000000</v>
      </c>
      <c r="BI13" s="97">
        <f t="shared" si="9"/>
        <v>89636.99</v>
      </c>
      <c r="BJ13" s="97">
        <f t="shared" si="9"/>
        <v>0</v>
      </c>
      <c r="BK13" s="97">
        <f t="shared" si="9"/>
        <v>31558.909999999996</v>
      </c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>
        <v>6301.37</v>
      </c>
      <c r="BZ13" s="97"/>
      <c r="CA13" s="97">
        <v>30000</v>
      </c>
      <c r="CB13" s="97">
        <v>250000</v>
      </c>
      <c r="CC13" s="97">
        <v>18589.04</v>
      </c>
      <c r="CD13" s="97"/>
      <c r="CE13" s="97"/>
      <c r="CF13" s="97">
        <v>250000</v>
      </c>
      <c r="CG13" s="97">
        <v>16619.86</v>
      </c>
      <c r="CH13" s="97"/>
      <c r="CI13" s="97">
        <v>721.92</v>
      </c>
      <c r="CJ13" s="97">
        <v>250000</v>
      </c>
      <c r="CK13" s="97">
        <v>13863.01</v>
      </c>
      <c r="CL13" s="97"/>
      <c r="CM13" s="97"/>
      <c r="CN13" s="97">
        <v>250000</v>
      </c>
      <c r="CO13" s="97">
        <v>11893.84</v>
      </c>
      <c r="CP13" s="97"/>
      <c r="CQ13" s="97"/>
      <c r="CR13" s="97">
        <v>250000</v>
      </c>
      <c r="CS13" s="97">
        <v>9688.36</v>
      </c>
      <c r="CT13" s="97"/>
      <c r="CU13" s="97">
        <v>616.44</v>
      </c>
      <c r="CV13" s="97">
        <v>250000</v>
      </c>
      <c r="CW13" s="97">
        <v>6301.37</v>
      </c>
      <c r="CX13" s="97"/>
      <c r="CY13" s="97"/>
      <c r="CZ13" s="97">
        <v>250000</v>
      </c>
      <c r="DA13" s="97">
        <v>4489.73</v>
      </c>
      <c r="DB13" s="97"/>
      <c r="DC13" s="97"/>
      <c r="DD13" s="97">
        <v>250000</v>
      </c>
      <c r="DE13" s="97">
        <v>1890.41</v>
      </c>
      <c r="DF13" s="97"/>
      <c r="DG13" s="97">
        <v>220.55</v>
      </c>
      <c r="DH13" s="97">
        <f aca="true" t="shared" si="10" ref="DH13:DK15">BL13+BP13+BT13+BX13+CB13+CF13+CJ13+CN13+CR13+CV13+CZ13+DD13</f>
        <v>2000000</v>
      </c>
      <c r="DI13" s="97">
        <f t="shared" si="10"/>
        <v>89636.99</v>
      </c>
      <c r="DJ13" s="97">
        <f t="shared" si="10"/>
        <v>0</v>
      </c>
      <c r="DK13" s="97">
        <f t="shared" si="10"/>
        <v>31558.909999999996</v>
      </c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>
        <f aca="true" t="shared" si="11" ref="FH13:FK15">DL13+DP13+DT13+DX13+EB13+EF13+EJ13+EN13+ER13+EV13+EZ13+FD13</f>
        <v>0</v>
      </c>
      <c r="FI13" s="97">
        <f t="shared" si="11"/>
        <v>0</v>
      </c>
      <c r="FJ13" s="97">
        <f t="shared" si="11"/>
        <v>0</v>
      </c>
      <c r="FK13" s="97">
        <f t="shared" si="11"/>
        <v>0</v>
      </c>
      <c r="FL13" s="97">
        <f aca="true" t="shared" si="12" ref="FL13:FO15">H13+BH13-DH13-FH13</f>
        <v>0</v>
      </c>
      <c r="FM13" s="99">
        <f t="shared" si="12"/>
        <v>0</v>
      </c>
      <c r="FN13" s="97">
        <f t="shared" si="12"/>
        <v>0</v>
      </c>
      <c r="FO13" s="100">
        <f t="shared" si="12"/>
        <v>0</v>
      </c>
      <c r="FP13" s="111">
        <f>'[1]Начисление % по займу'!$F$40-FM13</f>
        <v>5572359.869589042</v>
      </c>
    </row>
    <row r="14" spans="1:171" ht="38.25">
      <c r="A14" s="64" t="s">
        <v>104</v>
      </c>
      <c r="B14" s="95" t="s">
        <v>138</v>
      </c>
      <c r="C14" s="76" t="s">
        <v>139</v>
      </c>
      <c r="D14" s="4">
        <v>3500000</v>
      </c>
      <c r="E14" s="76" t="s">
        <v>116</v>
      </c>
      <c r="F14" s="58">
        <v>39801</v>
      </c>
      <c r="G14" s="7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>
        <v>3500000</v>
      </c>
      <c r="BE14" s="4">
        <v>14383.56</v>
      </c>
      <c r="BF14" s="4"/>
      <c r="BG14" s="4"/>
      <c r="BH14" s="4">
        <f t="shared" si="9"/>
        <v>3500000</v>
      </c>
      <c r="BI14" s="4">
        <f t="shared" si="9"/>
        <v>14383.56</v>
      </c>
      <c r="BJ14" s="4">
        <f t="shared" si="9"/>
        <v>0</v>
      </c>
      <c r="BK14" s="4">
        <f t="shared" si="9"/>
        <v>0</v>
      </c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77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>
        <v>14383.56</v>
      </c>
      <c r="DF14" s="4"/>
      <c r="DG14" s="4"/>
      <c r="DH14" s="4">
        <f t="shared" si="10"/>
        <v>0</v>
      </c>
      <c r="DI14" s="4">
        <f t="shared" si="10"/>
        <v>14383.56</v>
      </c>
      <c r="DJ14" s="4">
        <f t="shared" si="10"/>
        <v>0</v>
      </c>
      <c r="DK14" s="4">
        <f t="shared" si="10"/>
        <v>0</v>
      </c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>
        <f t="shared" si="11"/>
        <v>0</v>
      </c>
      <c r="FI14" s="4">
        <f t="shared" si="11"/>
        <v>0</v>
      </c>
      <c r="FJ14" s="4">
        <f t="shared" si="11"/>
        <v>0</v>
      </c>
      <c r="FK14" s="4">
        <f t="shared" si="11"/>
        <v>0</v>
      </c>
      <c r="FL14" s="3">
        <f t="shared" si="12"/>
        <v>3500000</v>
      </c>
      <c r="FM14" s="60">
        <f t="shared" si="12"/>
        <v>0</v>
      </c>
      <c r="FN14" s="3">
        <f t="shared" si="12"/>
        <v>0</v>
      </c>
      <c r="FO14" s="40">
        <f t="shared" si="12"/>
        <v>0</v>
      </c>
    </row>
    <row r="15" spans="1:171" ht="12.75">
      <c r="A15" s="68"/>
      <c r="B15" s="19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4">
        <f t="shared" si="9"/>
        <v>0</v>
      </c>
      <c r="BI15" s="5">
        <f t="shared" si="9"/>
        <v>0</v>
      </c>
      <c r="BJ15" s="5">
        <f t="shared" si="9"/>
        <v>0</v>
      </c>
      <c r="BK15" s="5">
        <f t="shared" si="9"/>
        <v>0</v>
      </c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4">
        <f t="shared" si="10"/>
        <v>0</v>
      </c>
      <c r="DI15" s="4">
        <f t="shared" si="10"/>
        <v>0</v>
      </c>
      <c r="DJ15" s="4">
        <f t="shared" si="10"/>
        <v>0</v>
      </c>
      <c r="DK15" s="4">
        <f t="shared" si="10"/>
        <v>0</v>
      </c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4">
        <f t="shared" si="11"/>
        <v>0</v>
      </c>
      <c r="FI15" s="4">
        <f t="shared" si="11"/>
        <v>0</v>
      </c>
      <c r="FJ15" s="4">
        <f t="shared" si="11"/>
        <v>0</v>
      </c>
      <c r="FK15" s="4">
        <f t="shared" si="11"/>
        <v>0</v>
      </c>
      <c r="FL15" s="3">
        <f t="shared" si="12"/>
        <v>0</v>
      </c>
      <c r="FM15" s="60">
        <f t="shared" si="12"/>
        <v>0</v>
      </c>
      <c r="FN15" s="3">
        <f t="shared" si="12"/>
        <v>0</v>
      </c>
      <c r="FO15" s="40">
        <f t="shared" si="12"/>
        <v>0</v>
      </c>
    </row>
    <row r="16" spans="1:171" s="35" customFormat="1" ht="14.25">
      <c r="A16" s="69"/>
      <c r="B16" s="44" t="s">
        <v>50</v>
      </c>
      <c r="C16" s="53"/>
      <c r="D16" s="53"/>
      <c r="E16" s="53"/>
      <c r="F16" s="53"/>
      <c r="G16" s="53"/>
      <c r="H16" s="53">
        <f aca="true" t="shared" si="13" ref="H16:AM16">SUM(H13:H15)</f>
        <v>0</v>
      </c>
      <c r="I16" s="53">
        <f t="shared" si="13"/>
        <v>0</v>
      </c>
      <c r="J16" s="53">
        <f t="shared" si="13"/>
        <v>0</v>
      </c>
      <c r="K16" s="53">
        <f t="shared" si="13"/>
        <v>0</v>
      </c>
      <c r="L16" s="53">
        <f t="shared" si="13"/>
        <v>0</v>
      </c>
      <c r="M16" s="53">
        <f t="shared" si="13"/>
        <v>0</v>
      </c>
      <c r="N16" s="53">
        <f t="shared" si="13"/>
        <v>0</v>
      </c>
      <c r="O16" s="53">
        <f t="shared" si="13"/>
        <v>0</v>
      </c>
      <c r="P16" s="53">
        <f t="shared" si="13"/>
        <v>0</v>
      </c>
      <c r="Q16" s="53">
        <f t="shared" si="13"/>
        <v>0</v>
      </c>
      <c r="R16" s="53">
        <f t="shared" si="13"/>
        <v>0</v>
      </c>
      <c r="S16" s="53">
        <f t="shared" si="13"/>
        <v>0</v>
      </c>
      <c r="T16" s="53">
        <f t="shared" si="13"/>
        <v>0</v>
      </c>
      <c r="U16" s="53">
        <f t="shared" si="13"/>
        <v>0</v>
      </c>
      <c r="V16" s="53">
        <f t="shared" si="13"/>
        <v>0</v>
      </c>
      <c r="W16" s="53">
        <f t="shared" si="13"/>
        <v>0</v>
      </c>
      <c r="X16" s="53">
        <f t="shared" si="13"/>
        <v>2000000</v>
      </c>
      <c r="Y16" s="53">
        <f t="shared" si="13"/>
        <v>6301.37</v>
      </c>
      <c r="Z16" s="53">
        <f t="shared" si="13"/>
        <v>0</v>
      </c>
      <c r="AA16" s="53">
        <f t="shared" si="13"/>
        <v>30000</v>
      </c>
      <c r="AB16" s="53">
        <f t="shared" si="13"/>
        <v>0</v>
      </c>
      <c r="AC16" s="53">
        <f t="shared" si="13"/>
        <v>18589.04</v>
      </c>
      <c r="AD16" s="53">
        <f t="shared" si="13"/>
        <v>0</v>
      </c>
      <c r="AE16" s="53">
        <f t="shared" si="13"/>
        <v>0</v>
      </c>
      <c r="AF16" s="53">
        <f t="shared" si="13"/>
        <v>0</v>
      </c>
      <c r="AG16" s="53">
        <f t="shared" si="13"/>
        <v>16619.86</v>
      </c>
      <c r="AH16" s="53">
        <f t="shared" si="13"/>
        <v>0</v>
      </c>
      <c r="AI16" s="53">
        <f t="shared" si="13"/>
        <v>721.92</v>
      </c>
      <c r="AJ16" s="53">
        <f t="shared" si="13"/>
        <v>0</v>
      </c>
      <c r="AK16" s="53">
        <f t="shared" si="13"/>
        <v>13863.01</v>
      </c>
      <c r="AL16" s="53">
        <f t="shared" si="13"/>
        <v>0</v>
      </c>
      <c r="AM16" s="53">
        <f t="shared" si="13"/>
        <v>0</v>
      </c>
      <c r="AN16" s="53">
        <f aca="true" t="shared" si="14" ref="AN16:BS16">SUM(AN13:AN15)</f>
        <v>0</v>
      </c>
      <c r="AO16" s="53">
        <f t="shared" si="14"/>
        <v>11893.84</v>
      </c>
      <c r="AP16" s="53">
        <f t="shared" si="14"/>
        <v>0</v>
      </c>
      <c r="AQ16" s="53">
        <f t="shared" si="14"/>
        <v>0</v>
      </c>
      <c r="AR16" s="53">
        <f t="shared" si="14"/>
        <v>0</v>
      </c>
      <c r="AS16" s="53">
        <f t="shared" si="14"/>
        <v>9688.36</v>
      </c>
      <c r="AT16" s="53">
        <f t="shared" si="14"/>
        <v>0</v>
      </c>
      <c r="AU16" s="53">
        <f t="shared" si="14"/>
        <v>616.44</v>
      </c>
      <c r="AV16" s="53">
        <f t="shared" si="14"/>
        <v>0</v>
      </c>
      <c r="AW16" s="53">
        <f t="shared" si="14"/>
        <v>6301.37</v>
      </c>
      <c r="AX16" s="53">
        <f t="shared" si="14"/>
        <v>0</v>
      </c>
      <c r="AY16" s="53">
        <f t="shared" si="14"/>
        <v>0</v>
      </c>
      <c r="AZ16" s="53">
        <f t="shared" si="14"/>
        <v>0</v>
      </c>
      <c r="BA16" s="53">
        <f t="shared" si="14"/>
        <v>4489.73</v>
      </c>
      <c r="BB16" s="53">
        <f t="shared" si="14"/>
        <v>0</v>
      </c>
      <c r="BC16" s="53">
        <f t="shared" si="14"/>
        <v>0</v>
      </c>
      <c r="BD16" s="53">
        <f t="shared" si="14"/>
        <v>3500000</v>
      </c>
      <c r="BE16" s="53">
        <f t="shared" si="14"/>
        <v>16273.97</v>
      </c>
      <c r="BF16" s="53">
        <f t="shared" si="14"/>
        <v>0</v>
      </c>
      <c r="BG16" s="53">
        <f t="shared" si="14"/>
        <v>220.55</v>
      </c>
      <c r="BH16" s="53">
        <f t="shared" si="14"/>
        <v>5500000</v>
      </c>
      <c r="BI16" s="53">
        <f t="shared" si="14"/>
        <v>104020.55</v>
      </c>
      <c r="BJ16" s="53">
        <f t="shared" si="14"/>
        <v>0</v>
      </c>
      <c r="BK16" s="53">
        <f t="shared" si="14"/>
        <v>31558.909999999996</v>
      </c>
      <c r="BL16" s="53">
        <f t="shared" si="14"/>
        <v>0</v>
      </c>
      <c r="BM16" s="53">
        <f t="shared" si="14"/>
        <v>0</v>
      </c>
      <c r="BN16" s="53">
        <f t="shared" si="14"/>
        <v>0</v>
      </c>
      <c r="BO16" s="53">
        <f t="shared" si="14"/>
        <v>0</v>
      </c>
      <c r="BP16" s="53">
        <f t="shared" si="14"/>
        <v>0</v>
      </c>
      <c r="BQ16" s="53">
        <f t="shared" si="14"/>
        <v>0</v>
      </c>
      <c r="BR16" s="53">
        <f t="shared" si="14"/>
        <v>0</v>
      </c>
      <c r="BS16" s="53">
        <f t="shared" si="14"/>
        <v>0</v>
      </c>
      <c r="BT16" s="53">
        <f aca="true" t="shared" si="15" ref="BT16:CY16">SUM(BT13:BT15)</f>
        <v>0</v>
      </c>
      <c r="BU16" s="53">
        <f t="shared" si="15"/>
        <v>0</v>
      </c>
      <c r="BV16" s="53">
        <f t="shared" si="15"/>
        <v>0</v>
      </c>
      <c r="BW16" s="53">
        <f t="shared" si="15"/>
        <v>0</v>
      </c>
      <c r="BX16" s="53">
        <f t="shared" si="15"/>
        <v>0</v>
      </c>
      <c r="BY16" s="53">
        <f t="shared" si="15"/>
        <v>6301.37</v>
      </c>
      <c r="BZ16" s="78">
        <f t="shared" si="15"/>
        <v>0</v>
      </c>
      <c r="CA16" s="53">
        <f t="shared" si="15"/>
        <v>30000</v>
      </c>
      <c r="CB16" s="53">
        <f t="shared" si="15"/>
        <v>250000</v>
      </c>
      <c r="CC16" s="53">
        <f t="shared" si="15"/>
        <v>18589.04</v>
      </c>
      <c r="CD16" s="53">
        <f t="shared" si="15"/>
        <v>0</v>
      </c>
      <c r="CE16" s="53">
        <f t="shared" si="15"/>
        <v>0</v>
      </c>
      <c r="CF16" s="53">
        <f t="shared" si="15"/>
        <v>250000</v>
      </c>
      <c r="CG16" s="53">
        <f t="shared" si="15"/>
        <v>16619.86</v>
      </c>
      <c r="CH16" s="53">
        <f t="shared" si="15"/>
        <v>0</v>
      </c>
      <c r="CI16" s="53">
        <f t="shared" si="15"/>
        <v>721.92</v>
      </c>
      <c r="CJ16" s="53">
        <f t="shared" si="15"/>
        <v>250000</v>
      </c>
      <c r="CK16" s="53">
        <f t="shared" si="15"/>
        <v>13863.01</v>
      </c>
      <c r="CL16" s="53">
        <f t="shared" si="15"/>
        <v>0</v>
      </c>
      <c r="CM16" s="53">
        <f t="shared" si="15"/>
        <v>0</v>
      </c>
      <c r="CN16" s="53">
        <f t="shared" si="15"/>
        <v>250000</v>
      </c>
      <c r="CO16" s="53">
        <f t="shared" si="15"/>
        <v>11893.84</v>
      </c>
      <c r="CP16" s="53">
        <f t="shared" si="15"/>
        <v>0</v>
      </c>
      <c r="CQ16" s="53">
        <f t="shared" si="15"/>
        <v>0</v>
      </c>
      <c r="CR16" s="53">
        <f t="shared" si="15"/>
        <v>250000</v>
      </c>
      <c r="CS16" s="53">
        <f t="shared" si="15"/>
        <v>9688.36</v>
      </c>
      <c r="CT16" s="53">
        <f t="shared" si="15"/>
        <v>0</v>
      </c>
      <c r="CU16" s="53">
        <f t="shared" si="15"/>
        <v>616.44</v>
      </c>
      <c r="CV16" s="53">
        <f t="shared" si="15"/>
        <v>250000</v>
      </c>
      <c r="CW16" s="53">
        <f t="shared" si="15"/>
        <v>6301.37</v>
      </c>
      <c r="CX16" s="53">
        <f t="shared" si="15"/>
        <v>0</v>
      </c>
      <c r="CY16" s="53">
        <f t="shared" si="15"/>
        <v>0</v>
      </c>
      <c r="CZ16" s="53">
        <f aca="true" t="shared" si="16" ref="CZ16:EE16">SUM(CZ13:CZ15)</f>
        <v>250000</v>
      </c>
      <c r="DA16" s="53">
        <f t="shared" si="16"/>
        <v>4489.73</v>
      </c>
      <c r="DB16" s="53">
        <f t="shared" si="16"/>
        <v>0</v>
      </c>
      <c r="DC16" s="53">
        <f t="shared" si="16"/>
        <v>0</v>
      </c>
      <c r="DD16" s="53">
        <f t="shared" si="16"/>
        <v>250000</v>
      </c>
      <c r="DE16" s="53">
        <f t="shared" si="16"/>
        <v>16273.97</v>
      </c>
      <c r="DF16" s="53">
        <f t="shared" si="16"/>
        <v>0</v>
      </c>
      <c r="DG16" s="53">
        <f t="shared" si="16"/>
        <v>220.55</v>
      </c>
      <c r="DH16" s="53">
        <f t="shared" si="16"/>
        <v>2000000</v>
      </c>
      <c r="DI16" s="53">
        <f t="shared" si="16"/>
        <v>104020.55</v>
      </c>
      <c r="DJ16" s="53">
        <f t="shared" si="16"/>
        <v>0</v>
      </c>
      <c r="DK16" s="53">
        <f t="shared" si="16"/>
        <v>31558.909999999996</v>
      </c>
      <c r="DL16" s="53">
        <f t="shared" si="16"/>
        <v>0</v>
      </c>
      <c r="DM16" s="53">
        <f t="shared" si="16"/>
        <v>0</v>
      </c>
      <c r="DN16" s="53">
        <f t="shared" si="16"/>
        <v>0</v>
      </c>
      <c r="DO16" s="53">
        <f t="shared" si="16"/>
        <v>0</v>
      </c>
      <c r="DP16" s="53">
        <f t="shared" si="16"/>
        <v>0</v>
      </c>
      <c r="DQ16" s="53">
        <f t="shared" si="16"/>
        <v>0</v>
      </c>
      <c r="DR16" s="53">
        <f t="shared" si="16"/>
        <v>0</v>
      </c>
      <c r="DS16" s="53">
        <f t="shared" si="16"/>
        <v>0</v>
      </c>
      <c r="DT16" s="53">
        <f t="shared" si="16"/>
        <v>0</v>
      </c>
      <c r="DU16" s="53">
        <f t="shared" si="16"/>
        <v>0</v>
      </c>
      <c r="DV16" s="53">
        <f t="shared" si="16"/>
        <v>0</v>
      </c>
      <c r="DW16" s="53">
        <f t="shared" si="16"/>
        <v>0</v>
      </c>
      <c r="DX16" s="53">
        <f t="shared" si="16"/>
        <v>0</v>
      </c>
      <c r="DY16" s="53">
        <f t="shared" si="16"/>
        <v>0</v>
      </c>
      <c r="DZ16" s="53">
        <f t="shared" si="16"/>
        <v>0</v>
      </c>
      <c r="EA16" s="53">
        <f t="shared" si="16"/>
        <v>0</v>
      </c>
      <c r="EB16" s="53">
        <f t="shared" si="16"/>
        <v>0</v>
      </c>
      <c r="EC16" s="53">
        <f t="shared" si="16"/>
        <v>0</v>
      </c>
      <c r="ED16" s="53">
        <f t="shared" si="16"/>
        <v>0</v>
      </c>
      <c r="EE16" s="53">
        <f t="shared" si="16"/>
        <v>0</v>
      </c>
      <c r="EF16" s="53">
        <f aca="true" t="shared" si="17" ref="EF16:FK16">SUM(EF13:EF15)</f>
        <v>0</v>
      </c>
      <c r="EG16" s="53">
        <f t="shared" si="17"/>
        <v>0</v>
      </c>
      <c r="EH16" s="53">
        <f t="shared" si="17"/>
        <v>0</v>
      </c>
      <c r="EI16" s="53">
        <f t="shared" si="17"/>
        <v>0</v>
      </c>
      <c r="EJ16" s="53">
        <f t="shared" si="17"/>
        <v>0</v>
      </c>
      <c r="EK16" s="53">
        <f t="shared" si="17"/>
        <v>0</v>
      </c>
      <c r="EL16" s="53">
        <f t="shared" si="17"/>
        <v>0</v>
      </c>
      <c r="EM16" s="53">
        <f t="shared" si="17"/>
        <v>0</v>
      </c>
      <c r="EN16" s="53">
        <f t="shared" si="17"/>
        <v>0</v>
      </c>
      <c r="EO16" s="53">
        <f t="shared" si="17"/>
        <v>0</v>
      </c>
      <c r="EP16" s="53">
        <f t="shared" si="17"/>
        <v>0</v>
      </c>
      <c r="EQ16" s="53">
        <f t="shared" si="17"/>
        <v>0</v>
      </c>
      <c r="ER16" s="53">
        <f t="shared" si="17"/>
        <v>0</v>
      </c>
      <c r="ES16" s="53">
        <f t="shared" si="17"/>
        <v>0</v>
      </c>
      <c r="ET16" s="53">
        <f t="shared" si="17"/>
        <v>0</v>
      </c>
      <c r="EU16" s="53">
        <f t="shared" si="17"/>
        <v>0</v>
      </c>
      <c r="EV16" s="53">
        <f t="shared" si="17"/>
        <v>0</v>
      </c>
      <c r="EW16" s="53">
        <f t="shared" si="17"/>
        <v>0</v>
      </c>
      <c r="EX16" s="53">
        <f t="shared" si="17"/>
        <v>0</v>
      </c>
      <c r="EY16" s="53">
        <f t="shared" si="17"/>
        <v>0</v>
      </c>
      <c r="EZ16" s="53">
        <f t="shared" si="17"/>
        <v>0</v>
      </c>
      <c r="FA16" s="53">
        <f t="shared" si="17"/>
        <v>0</v>
      </c>
      <c r="FB16" s="53">
        <f t="shared" si="17"/>
        <v>0</v>
      </c>
      <c r="FC16" s="53">
        <f t="shared" si="17"/>
        <v>0</v>
      </c>
      <c r="FD16" s="53">
        <f t="shared" si="17"/>
        <v>0</v>
      </c>
      <c r="FE16" s="53">
        <f t="shared" si="17"/>
        <v>0</v>
      </c>
      <c r="FF16" s="53">
        <f t="shared" si="17"/>
        <v>0</v>
      </c>
      <c r="FG16" s="53">
        <f t="shared" si="17"/>
        <v>0</v>
      </c>
      <c r="FH16" s="53">
        <f t="shared" si="17"/>
        <v>0</v>
      </c>
      <c r="FI16" s="53">
        <f t="shared" si="17"/>
        <v>0</v>
      </c>
      <c r="FJ16" s="53">
        <f t="shared" si="17"/>
        <v>0</v>
      </c>
      <c r="FK16" s="53">
        <f t="shared" si="17"/>
        <v>0</v>
      </c>
      <c r="FL16" s="53">
        <f>SUM(FL13:FL15)</f>
        <v>3500000</v>
      </c>
      <c r="FM16" s="53">
        <f>SUM(FM13:FM15)</f>
        <v>0</v>
      </c>
      <c r="FN16" s="53">
        <f>SUM(FN13:FN15)</f>
        <v>0</v>
      </c>
      <c r="FO16" s="53">
        <f>SUM(FO13:FO15)</f>
        <v>0</v>
      </c>
    </row>
    <row r="17" spans="1:171" ht="12.75">
      <c r="A17" s="71"/>
      <c r="B17" s="23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79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9"/>
    </row>
    <row r="18" spans="1:171" s="51" customFormat="1" ht="22.5" customHeight="1">
      <c r="A18" s="66" t="s">
        <v>14</v>
      </c>
      <c r="B18" s="177" t="s">
        <v>67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8"/>
      <c r="CR18" s="178"/>
      <c r="CS18" s="178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  <c r="DE18" s="178"/>
      <c r="DF18" s="178"/>
      <c r="DG18" s="178"/>
      <c r="DH18" s="178"/>
      <c r="DI18" s="178"/>
      <c r="DJ18" s="178"/>
      <c r="DK18" s="178"/>
      <c r="DL18" s="178"/>
      <c r="DM18" s="178"/>
      <c r="DN18" s="178"/>
      <c r="DO18" s="178"/>
      <c r="DP18" s="178"/>
      <c r="DQ18" s="178"/>
      <c r="DR18" s="178"/>
      <c r="DS18" s="178"/>
      <c r="DT18" s="178"/>
      <c r="DU18" s="178"/>
      <c r="DV18" s="178"/>
      <c r="DW18" s="178"/>
      <c r="DX18" s="178"/>
      <c r="DY18" s="178"/>
      <c r="DZ18" s="178"/>
      <c r="EA18" s="178"/>
      <c r="EB18" s="178"/>
      <c r="EC18" s="178"/>
      <c r="ED18" s="178"/>
      <c r="EE18" s="178"/>
      <c r="EF18" s="178"/>
      <c r="EG18" s="178"/>
      <c r="EH18" s="178"/>
      <c r="EI18" s="178"/>
      <c r="EJ18" s="178"/>
      <c r="EK18" s="178"/>
      <c r="EL18" s="178"/>
      <c r="EM18" s="178"/>
      <c r="EN18" s="178"/>
      <c r="EO18" s="178"/>
      <c r="EP18" s="178"/>
      <c r="EQ18" s="178"/>
      <c r="ER18" s="178"/>
      <c r="ES18" s="178"/>
      <c r="ET18" s="178"/>
      <c r="EU18" s="178"/>
      <c r="EV18" s="178"/>
      <c r="EW18" s="178"/>
      <c r="EX18" s="178"/>
      <c r="EY18" s="178"/>
      <c r="EZ18" s="178"/>
      <c r="FA18" s="178"/>
      <c r="FB18" s="178"/>
      <c r="FC18" s="178"/>
      <c r="FD18" s="178"/>
      <c r="FE18" s="178"/>
      <c r="FF18" s="178"/>
      <c r="FG18" s="178"/>
      <c r="FH18" s="178"/>
      <c r="FI18" s="178"/>
      <c r="FJ18" s="178"/>
      <c r="FK18" s="178"/>
      <c r="FL18" s="178"/>
      <c r="FM18" s="178"/>
      <c r="FN18" s="178"/>
      <c r="FO18" s="179"/>
    </row>
    <row r="19" spans="1:171" s="101" customFormat="1" ht="62.25" customHeight="1">
      <c r="A19" s="94" t="s">
        <v>99</v>
      </c>
      <c r="B19" s="95" t="s">
        <v>117</v>
      </c>
      <c r="C19" s="96" t="s">
        <v>71</v>
      </c>
      <c r="D19" s="97">
        <v>1300000</v>
      </c>
      <c r="E19" s="96" t="s">
        <v>81</v>
      </c>
      <c r="F19" s="98" t="s">
        <v>118</v>
      </c>
      <c r="G19" s="97"/>
      <c r="H19" s="99"/>
      <c r="I19" s="99">
        <v>12121.8</v>
      </c>
      <c r="J19" s="99">
        <v>228.57</v>
      </c>
      <c r="K19" s="99"/>
      <c r="L19" s="99">
        <f>'2006 год'!FP19</f>
        <v>0</v>
      </c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>
        <v>339.11</v>
      </c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>
        <v>472.55</v>
      </c>
      <c r="AY19" s="99"/>
      <c r="AZ19" s="99"/>
      <c r="BA19" s="99"/>
      <c r="BB19" s="99"/>
      <c r="BC19" s="99"/>
      <c r="BD19" s="99"/>
      <c r="BE19" s="99"/>
      <c r="BF19" s="99"/>
      <c r="BG19" s="99"/>
      <c r="BH19" s="97">
        <f aca="true" t="shared" si="18" ref="BH19:BK23">L19+P19+T19+X19+AB19+AF19+AJ19+AN19+AR19+AV19+AZ19+BD19</f>
        <v>0</v>
      </c>
      <c r="BI19" s="97">
        <f t="shared" si="18"/>
        <v>0</v>
      </c>
      <c r="BJ19" s="97">
        <f t="shared" si="18"/>
        <v>811.6600000000001</v>
      </c>
      <c r="BK19" s="97">
        <f t="shared" si="18"/>
        <v>0</v>
      </c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>
        <v>12121.8</v>
      </c>
      <c r="CL19" s="97">
        <v>567.68</v>
      </c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>
        <v>472.55</v>
      </c>
      <c r="CY19" s="97"/>
      <c r="CZ19" s="97"/>
      <c r="DA19" s="97"/>
      <c r="DB19" s="97"/>
      <c r="DC19" s="97"/>
      <c r="DD19" s="97"/>
      <c r="DE19" s="97"/>
      <c r="DF19" s="97"/>
      <c r="DG19" s="97"/>
      <c r="DH19" s="97">
        <f aca="true" t="shared" si="19" ref="DH19:DK23">BL19+BP19+BT19+BX19+CB19+CF19+CJ19+CN19+CR19+CV19+CZ19+DD19</f>
        <v>0</v>
      </c>
      <c r="DI19" s="97">
        <f t="shared" si="19"/>
        <v>12121.8</v>
      </c>
      <c r="DJ19" s="97">
        <f t="shared" si="19"/>
        <v>1040.23</v>
      </c>
      <c r="DK19" s="97">
        <f t="shared" si="19"/>
        <v>0</v>
      </c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>
        <f aca="true" t="shared" si="20" ref="FH19:FK23">DL19+DP19+DT19+DX19+EB19+EF19+EJ19+EN19+ER19+EV19+EZ19+FD19</f>
        <v>0</v>
      </c>
      <c r="FI19" s="97">
        <f t="shared" si="20"/>
        <v>0</v>
      </c>
      <c r="FJ19" s="97">
        <f t="shared" si="20"/>
        <v>0</v>
      </c>
      <c r="FK19" s="97">
        <f t="shared" si="20"/>
        <v>0</v>
      </c>
      <c r="FL19" s="99">
        <f aca="true" t="shared" si="21" ref="FL19:FO23">H19+BH19-DH19-FH19</f>
        <v>0</v>
      </c>
      <c r="FM19" s="99">
        <f t="shared" si="21"/>
        <v>0</v>
      </c>
      <c r="FN19" s="112">
        <f t="shared" si="21"/>
        <v>0</v>
      </c>
      <c r="FO19" s="100">
        <f t="shared" si="21"/>
        <v>0</v>
      </c>
    </row>
    <row r="20" spans="1:171" s="101" customFormat="1" ht="49.5" customHeight="1">
      <c r="A20" s="94" t="s">
        <v>100</v>
      </c>
      <c r="B20" s="95" t="s">
        <v>114</v>
      </c>
      <c r="C20" s="96" t="s">
        <v>71</v>
      </c>
      <c r="D20" s="102">
        <v>2500000</v>
      </c>
      <c r="E20" s="96" t="s">
        <v>92</v>
      </c>
      <c r="F20" s="103" t="s">
        <v>119</v>
      </c>
      <c r="G20" s="102"/>
      <c r="H20" s="99">
        <v>1844008.42</v>
      </c>
      <c r="I20" s="99">
        <v>28715.74</v>
      </c>
      <c r="J20" s="99"/>
      <c r="K20" s="99"/>
      <c r="L20" s="99">
        <f>'2006 год'!FP20</f>
        <v>0</v>
      </c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7">
        <f t="shared" si="18"/>
        <v>0</v>
      </c>
      <c r="BI20" s="97">
        <f t="shared" si="18"/>
        <v>0</v>
      </c>
      <c r="BJ20" s="97">
        <f t="shared" si="18"/>
        <v>0</v>
      </c>
      <c r="BK20" s="97">
        <f t="shared" si="18"/>
        <v>0</v>
      </c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>
        <f t="shared" si="19"/>
        <v>0</v>
      </c>
      <c r="DI20" s="97">
        <f t="shared" si="19"/>
        <v>0</v>
      </c>
      <c r="DJ20" s="97">
        <f t="shared" si="19"/>
        <v>0</v>
      </c>
      <c r="DK20" s="97">
        <f t="shared" si="19"/>
        <v>0</v>
      </c>
      <c r="DL20" s="108">
        <v>1250000</v>
      </c>
      <c r="DM20" s="108">
        <v>14357.87</v>
      </c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7"/>
      <c r="FH20" s="97">
        <f t="shared" si="20"/>
        <v>1250000</v>
      </c>
      <c r="FI20" s="97">
        <f t="shared" si="20"/>
        <v>14357.87</v>
      </c>
      <c r="FJ20" s="97">
        <f t="shared" si="20"/>
        <v>0</v>
      </c>
      <c r="FK20" s="97">
        <f t="shared" si="20"/>
        <v>0</v>
      </c>
      <c r="FL20" s="97">
        <f t="shared" si="21"/>
        <v>594008.4199999999</v>
      </c>
      <c r="FM20" s="99">
        <f t="shared" si="21"/>
        <v>14357.87</v>
      </c>
      <c r="FN20" s="97">
        <f t="shared" si="21"/>
        <v>0</v>
      </c>
      <c r="FO20" s="100">
        <f t="shared" si="21"/>
        <v>0</v>
      </c>
    </row>
    <row r="21" spans="1:171" s="101" customFormat="1" ht="56.25" customHeight="1">
      <c r="A21" s="94" t="s">
        <v>101</v>
      </c>
      <c r="B21" s="95" t="s">
        <v>115</v>
      </c>
      <c r="C21" s="96" t="s">
        <v>71</v>
      </c>
      <c r="D21" s="102">
        <v>4800000</v>
      </c>
      <c r="E21" s="96" t="s">
        <v>81</v>
      </c>
      <c r="F21" s="103" t="s">
        <v>120</v>
      </c>
      <c r="G21" s="102"/>
      <c r="H21" s="99">
        <v>4800000</v>
      </c>
      <c r="I21" s="99">
        <v>8120.55</v>
      </c>
      <c r="J21" s="99"/>
      <c r="K21" s="99"/>
      <c r="L21" s="99">
        <f>'2006 год'!FP21</f>
        <v>0</v>
      </c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7">
        <f t="shared" si="18"/>
        <v>0</v>
      </c>
      <c r="BI21" s="97">
        <f t="shared" si="18"/>
        <v>0</v>
      </c>
      <c r="BJ21" s="97">
        <f t="shared" si="18"/>
        <v>0</v>
      </c>
      <c r="BK21" s="97">
        <f t="shared" si="18"/>
        <v>0</v>
      </c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>
        <f t="shared" si="19"/>
        <v>0</v>
      </c>
      <c r="DI21" s="97">
        <f t="shared" si="19"/>
        <v>0</v>
      </c>
      <c r="DJ21" s="97">
        <f t="shared" si="19"/>
        <v>0</v>
      </c>
      <c r="DK21" s="97">
        <f t="shared" si="19"/>
        <v>0</v>
      </c>
      <c r="DL21" s="108">
        <v>2400000</v>
      </c>
      <c r="DM21" s="108">
        <v>4060.28</v>
      </c>
      <c r="DN21" s="97"/>
      <c r="DO21" s="97"/>
      <c r="DP21" s="97"/>
      <c r="DQ21" s="97"/>
      <c r="DR21" s="97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97"/>
      <c r="ED21" s="97"/>
      <c r="EE21" s="97"/>
      <c r="EF21" s="97"/>
      <c r="EG21" s="97"/>
      <c r="EH21" s="97"/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7"/>
      <c r="EX21" s="97"/>
      <c r="EY21" s="97"/>
      <c r="EZ21" s="97"/>
      <c r="FA21" s="97"/>
      <c r="FB21" s="97"/>
      <c r="FC21" s="97"/>
      <c r="FD21" s="97"/>
      <c r="FE21" s="97"/>
      <c r="FF21" s="97"/>
      <c r="FG21" s="97"/>
      <c r="FH21" s="97">
        <f t="shared" si="20"/>
        <v>2400000</v>
      </c>
      <c r="FI21" s="97">
        <f t="shared" si="20"/>
        <v>4060.28</v>
      </c>
      <c r="FJ21" s="97">
        <f t="shared" si="20"/>
        <v>0</v>
      </c>
      <c r="FK21" s="97">
        <f t="shared" si="20"/>
        <v>0</v>
      </c>
      <c r="FL21" s="97">
        <f t="shared" si="21"/>
        <v>2400000</v>
      </c>
      <c r="FM21" s="99">
        <f t="shared" si="21"/>
        <v>4060.27</v>
      </c>
      <c r="FN21" s="97">
        <f t="shared" si="21"/>
        <v>0</v>
      </c>
      <c r="FO21" s="100">
        <f t="shared" si="21"/>
        <v>0</v>
      </c>
    </row>
    <row r="22" spans="1:171" s="101" customFormat="1" ht="56.25" customHeight="1">
      <c r="A22" s="94" t="s">
        <v>102</v>
      </c>
      <c r="B22" s="95" t="s">
        <v>103</v>
      </c>
      <c r="C22" s="96" t="s">
        <v>71</v>
      </c>
      <c r="D22" s="102">
        <v>800000</v>
      </c>
      <c r="E22" s="96" t="s">
        <v>110</v>
      </c>
      <c r="F22" s="104">
        <v>39076</v>
      </c>
      <c r="G22" s="102"/>
      <c r="H22" s="99"/>
      <c r="I22" s="99">
        <v>11638.36</v>
      </c>
      <c r="J22" s="99">
        <v>82.38</v>
      </c>
      <c r="K22" s="99"/>
      <c r="L22" s="99">
        <f>'2006 год'!FP22</f>
        <v>0</v>
      </c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>
        <v>254.02</v>
      </c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>
        <v>298.36</v>
      </c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7">
        <f t="shared" si="18"/>
        <v>0</v>
      </c>
      <c r="BI22" s="97">
        <f t="shared" si="18"/>
        <v>0</v>
      </c>
      <c r="BJ22" s="97">
        <f t="shared" si="18"/>
        <v>552.38</v>
      </c>
      <c r="BK22" s="97">
        <f t="shared" si="18"/>
        <v>0</v>
      </c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>
        <v>10000</v>
      </c>
      <c r="CH22" s="105"/>
      <c r="CI22" s="105"/>
      <c r="CJ22" s="105"/>
      <c r="CK22" s="105">
        <v>1638.36</v>
      </c>
      <c r="CL22" s="105">
        <v>336.4</v>
      </c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6">
        <v>298.36</v>
      </c>
      <c r="CY22" s="105"/>
      <c r="CZ22" s="105"/>
      <c r="DA22" s="105"/>
      <c r="DB22" s="105"/>
      <c r="DC22" s="105"/>
      <c r="DD22" s="105"/>
      <c r="DE22" s="105"/>
      <c r="DF22" s="105"/>
      <c r="DG22" s="105"/>
      <c r="DH22" s="97">
        <f t="shared" si="19"/>
        <v>0</v>
      </c>
      <c r="DI22" s="97">
        <f t="shared" si="19"/>
        <v>11638.36</v>
      </c>
      <c r="DJ22" s="97">
        <f t="shared" si="19"/>
        <v>634.76</v>
      </c>
      <c r="DK22" s="97">
        <f t="shared" si="19"/>
        <v>0</v>
      </c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97">
        <f t="shared" si="20"/>
        <v>0</v>
      </c>
      <c r="FI22" s="97">
        <f t="shared" si="20"/>
        <v>0</v>
      </c>
      <c r="FJ22" s="97">
        <f t="shared" si="20"/>
        <v>0</v>
      </c>
      <c r="FK22" s="97">
        <f t="shared" si="20"/>
        <v>0</v>
      </c>
      <c r="FL22" s="97">
        <f t="shared" si="21"/>
        <v>0</v>
      </c>
      <c r="FM22" s="99">
        <f t="shared" si="21"/>
        <v>0</v>
      </c>
      <c r="FN22" s="97">
        <f t="shared" si="21"/>
        <v>0</v>
      </c>
      <c r="FO22" s="100">
        <f t="shared" si="21"/>
        <v>0</v>
      </c>
    </row>
    <row r="23" spans="1:171" s="101" customFormat="1" ht="38.25">
      <c r="A23" s="94" t="s">
        <v>112</v>
      </c>
      <c r="B23" s="95" t="s">
        <v>113</v>
      </c>
      <c r="C23" s="96" t="s">
        <v>71</v>
      </c>
      <c r="D23" s="102">
        <v>1500000</v>
      </c>
      <c r="E23" s="107" t="s">
        <v>116</v>
      </c>
      <c r="F23" s="104">
        <v>39076</v>
      </c>
      <c r="G23" s="105"/>
      <c r="H23" s="99"/>
      <c r="I23" s="99">
        <v>21821.92</v>
      </c>
      <c r="J23" s="99">
        <v>45.17</v>
      </c>
      <c r="K23" s="99"/>
      <c r="L23" s="99">
        <f>'2006 год'!FP23</f>
        <v>0</v>
      </c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>
        <v>476.28</v>
      </c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>
        <v>850.69</v>
      </c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7">
        <f t="shared" si="18"/>
        <v>0</v>
      </c>
      <c r="BI23" s="97">
        <f t="shared" si="18"/>
        <v>0</v>
      </c>
      <c r="BJ23" s="97">
        <f t="shared" si="18"/>
        <v>1326.97</v>
      </c>
      <c r="BK23" s="97">
        <f t="shared" si="18"/>
        <v>0</v>
      </c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>
        <v>21821.92</v>
      </c>
      <c r="CL23" s="105">
        <v>521.45</v>
      </c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>
        <v>850.69</v>
      </c>
      <c r="CY23" s="105"/>
      <c r="CZ23" s="105"/>
      <c r="DA23" s="105"/>
      <c r="DB23" s="105"/>
      <c r="DC23" s="105"/>
      <c r="DD23" s="105"/>
      <c r="DE23" s="105"/>
      <c r="DF23" s="105"/>
      <c r="DG23" s="105"/>
      <c r="DH23" s="97">
        <f t="shared" si="19"/>
        <v>0</v>
      </c>
      <c r="DI23" s="97">
        <f t="shared" si="19"/>
        <v>21821.92</v>
      </c>
      <c r="DJ23" s="97">
        <f t="shared" si="19"/>
        <v>1372.14</v>
      </c>
      <c r="DK23" s="97">
        <f t="shared" si="19"/>
        <v>0</v>
      </c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97">
        <f t="shared" si="20"/>
        <v>0</v>
      </c>
      <c r="FI23" s="97">
        <f t="shared" si="20"/>
        <v>0</v>
      </c>
      <c r="FJ23" s="97">
        <f t="shared" si="20"/>
        <v>0</v>
      </c>
      <c r="FK23" s="97">
        <f t="shared" si="20"/>
        <v>0</v>
      </c>
      <c r="FL23" s="97">
        <f t="shared" si="21"/>
        <v>0</v>
      </c>
      <c r="FM23" s="99">
        <f t="shared" si="21"/>
        <v>0</v>
      </c>
      <c r="FN23" s="112">
        <f t="shared" si="21"/>
        <v>0</v>
      </c>
      <c r="FO23" s="100">
        <f t="shared" si="21"/>
        <v>0</v>
      </c>
    </row>
    <row r="24" spans="1:171" s="101" customFormat="1" ht="38.25">
      <c r="A24" s="94" t="s">
        <v>130</v>
      </c>
      <c r="B24" s="114" t="s">
        <v>131</v>
      </c>
      <c r="C24" s="96" t="s">
        <v>71</v>
      </c>
      <c r="D24" s="102">
        <v>9000000</v>
      </c>
      <c r="E24" s="107" t="s">
        <v>116</v>
      </c>
      <c r="F24" s="104">
        <v>39440</v>
      </c>
      <c r="G24" s="105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>
        <v>9000000</v>
      </c>
      <c r="AO24" s="99"/>
      <c r="AP24" s="99">
        <v>472.55</v>
      </c>
      <c r="AQ24" s="99"/>
      <c r="AR24" s="99"/>
      <c r="AS24" s="99"/>
      <c r="AT24" s="99"/>
      <c r="AU24" s="99"/>
      <c r="AV24" s="99"/>
      <c r="AW24" s="99"/>
      <c r="AX24" s="99">
        <v>-472.55</v>
      </c>
      <c r="AY24" s="99"/>
      <c r="AZ24" s="99"/>
      <c r="BA24" s="99">
        <v>23424.66</v>
      </c>
      <c r="BB24" s="99"/>
      <c r="BC24" s="99"/>
      <c r="BD24" s="99"/>
      <c r="BE24" s="99">
        <v>56712.33</v>
      </c>
      <c r="BF24" s="99"/>
      <c r="BG24" s="99"/>
      <c r="BH24" s="97">
        <f aca="true" t="shared" si="22" ref="BH24:BK25">L24+P24+T24+X24+AB24+AF24+AJ24+AN24+AR24+AV24+AZ24+BD24</f>
        <v>9000000</v>
      </c>
      <c r="BI24" s="97">
        <f t="shared" si="22"/>
        <v>80136.99</v>
      </c>
      <c r="BJ24" s="97">
        <f t="shared" si="22"/>
        <v>0</v>
      </c>
      <c r="BK24" s="97">
        <f t="shared" si="22"/>
        <v>0</v>
      </c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>
        <v>23424.66</v>
      </c>
      <c r="DB24" s="105"/>
      <c r="DC24" s="105"/>
      <c r="DD24" s="105"/>
      <c r="DE24" s="105"/>
      <c r="DF24" s="105"/>
      <c r="DG24" s="105"/>
      <c r="DH24" s="97">
        <f aca="true" t="shared" si="23" ref="DH24:DK25">BL24+BP24+BT24+BX24+CB24+CF24+CJ24+CN24+CR24+CV24+CZ24+DD24</f>
        <v>0</v>
      </c>
      <c r="DI24" s="97">
        <f t="shared" si="23"/>
        <v>23424.66</v>
      </c>
      <c r="DJ24" s="97">
        <f t="shared" si="23"/>
        <v>0</v>
      </c>
      <c r="DK24" s="97">
        <f t="shared" si="23"/>
        <v>0</v>
      </c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97">
        <f aca="true" t="shared" si="24" ref="FH24:FK25">DL24+DP24+DT24+DX24+EB24+EF24+EJ24+EN24+ER24+EV24+EZ24+FD24</f>
        <v>0</v>
      </c>
      <c r="FI24" s="97">
        <f t="shared" si="24"/>
        <v>0</v>
      </c>
      <c r="FJ24" s="97">
        <f t="shared" si="24"/>
        <v>0</v>
      </c>
      <c r="FK24" s="97">
        <f t="shared" si="24"/>
        <v>0</v>
      </c>
      <c r="FL24" s="97">
        <f aca="true" t="shared" si="25" ref="FL24:FO25">H24+BH24-DH24-FH24</f>
        <v>9000000</v>
      </c>
      <c r="FM24" s="99">
        <f t="shared" si="25"/>
        <v>56712.33</v>
      </c>
      <c r="FN24" s="97">
        <f t="shared" si="25"/>
        <v>0</v>
      </c>
      <c r="FO24" s="100">
        <f t="shared" si="25"/>
        <v>0</v>
      </c>
    </row>
    <row r="25" spans="1:171" s="101" customFormat="1" ht="12.75">
      <c r="A25" s="94"/>
      <c r="B25" s="95"/>
      <c r="C25" s="96"/>
      <c r="D25" s="105"/>
      <c r="E25" s="107"/>
      <c r="F25" s="104"/>
      <c r="G25" s="105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7">
        <f t="shared" si="22"/>
        <v>0</v>
      </c>
      <c r="BI25" s="97">
        <f t="shared" si="22"/>
        <v>0</v>
      </c>
      <c r="BJ25" s="97">
        <f t="shared" si="22"/>
        <v>0</v>
      </c>
      <c r="BK25" s="97">
        <f t="shared" si="22"/>
        <v>0</v>
      </c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97">
        <f t="shared" si="23"/>
        <v>0</v>
      </c>
      <c r="DI25" s="97">
        <f t="shared" si="23"/>
        <v>0</v>
      </c>
      <c r="DJ25" s="97">
        <f t="shared" si="23"/>
        <v>0</v>
      </c>
      <c r="DK25" s="97">
        <f t="shared" si="23"/>
        <v>0</v>
      </c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97">
        <f t="shared" si="24"/>
        <v>0</v>
      </c>
      <c r="FI25" s="97">
        <f t="shared" si="24"/>
        <v>0</v>
      </c>
      <c r="FJ25" s="97">
        <f t="shared" si="24"/>
        <v>0</v>
      </c>
      <c r="FK25" s="97">
        <f t="shared" si="24"/>
        <v>0</v>
      </c>
      <c r="FL25" s="97">
        <f t="shared" si="25"/>
        <v>0</v>
      </c>
      <c r="FM25" s="99">
        <f t="shared" si="25"/>
        <v>0</v>
      </c>
      <c r="FN25" s="97">
        <f t="shared" si="25"/>
        <v>0</v>
      </c>
      <c r="FO25" s="100">
        <f t="shared" si="25"/>
        <v>0</v>
      </c>
    </row>
    <row r="26" spans="1:171" s="35" customFormat="1" ht="14.25">
      <c r="A26" s="69"/>
      <c r="B26" s="44" t="s">
        <v>51</v>
      </c>
      <c r="C26" s="53"/>
      <c r="D26" s="53"/>
      <c r="E26" s="53"/>
      <c r="F26" s="53"/>
      <c r="G26" s="53"/>
      <c r="H26" s="113">
        <f>SUM(H19:H25)</f>
        <v>6644008.42</v>
      </c>
      <c r="I26" s="113">
        <f aca="true" t="shared" si="26" ref="I26:BK26">SUM(I19:I25)</f>
        <v>82418.37</v>
      </c>
      <c r="J26" s="113">
        <f t="shared" si="26"/>
        <v>356.12</v>
      </c>
      <c r="K26" s="113">
        <f t="shared" si="26"/>
        <v>0</v>
      </c>
      <c r="L26" s="113">
        <f t="shared" si="26"/>
        <v>0</v>
      </c>
      <c r="M26" s="113">
        <f t="shared" si="26"/>
        <v>0</v>
      </c>
      <c r="N26" s="113">
        <f t="shared" si="26"/>
        <v>0</v>
      </c>
      <c r="O26" s="113">
        <f t="shared" si="26"/>
        <v>0</v>
      </c>
      <c r="P26" s="113">
        <f t="shared" si="26"/>
        <v>0</v>
      </c>
      <c r="Q26" s="113">
        <f t="shared" si="26"/>
        <v>0</v>
      </c>
      <c r="R26" s="113">
        <f t="shared" si="26"/>
        <v>0</v>
      </c>
      <c r="S26" s="113">
        <f t="shared" si="26"/>
        <v>0</v>
      </c>
      <c r="T26" s="113">
        <f t="shared" si="26"/>
        <v>0</v>
      </c>
      <c r="U26" s="113">
        <f t="shared" si="26"/>
        <v>0</v>
      </c>
      <c r="V26" s="113">
        <f t="shared" si="26"/>
        <v>0</v>
      </c>
      <c r="W26" s="113">
        <f t="shared" si="26"/>
        <v>0</v>
      </c>
      <c r="X26" s="113">
        <f t="shared" si="26"/>
        <v>0</v>
      </c>
      <c r="Y26" s="113">
        <f t="shared" si="26"/>
        <v>0</v>
      </c>
      <c r="Z26" s="113">
        <f t="shared" si="26"/>
        <v>1069.4099999999999</v>
      </c>
      <c r="AA26" s="113">
        <f t="shared" si="26"/>
        <v>0</v>
      </c>
      <c r="AB26" s="113">
        <f t="shared" si="26"/>
        <v>0</v>
      </c>
      <c r="AC26" s="113">
        <f t="shared" si="26"/>
        <v>0</v>
      </c>
      <c r="AD26" s="113">
        <f t="shared" si="26"/>
        <v>0</v>
      </c>
      <c r="AE26" s="113">
        <f t="shared" si="26"/>
        <v>0</v>
      </c>
      <c r="AF26" s="113">
        <f t="shared" si="26"/>
        <v>0</v>
      </c>
      <c r="AG26" s="113">
        <f t="shared" si="26"/>
        <v>0</v>
      </c>
      <c r="AH26" s="113">
        <f t="shared" si="26"/>
        <v>0</v>
      </c>
      <c r="AI26" s="113">
        <f t="shared" si="26"/>
        <v>0</v>
      </c>
      <c r="AJ26" s="113">
        <f t="shared" si="26"/>
        <v>0</v>
      </c>
      <c r="AK26" s="113">
        <f t="shared" si="26"/>
        <v>0</v>
      </c>
      <c r="AL26" s="113">
        <f t="shared" si="26"/>
        <v>0</v>
      </c>
      <c r="AM26" s="113">
        <f t="shared" si="26"/>
        <v>0</v>
      </c>
      <c r="AN26" s="113">
        <f t="shared" si="26"/>
        <v>9000000</v>
      </c>
      <c r="AO26" s="113">
        <f t="shared" si="26"/>
        <v>0</v>
      </c>
      <c r="AP26" s="113">
        <f t="shared" si="26"/>
        <v>1621.6000000000001</v>
      </c>
      <c r="AQ26" s="113">
        <f t="shared" si="26"/>
        <v>0</v>
      </c>
      <c r="AR26" s="113">
        <f t="shared" si="26"/>
        <v>0</v>
      </c>
      <c r="AS26" s="113">
        <f t="shared" si="26"/>
        <v>0</v>
      </c>
      <c r="AT26" s="113">
        <f t="shared" si="26"/>
        <v>0</v>
      </c>
      <c r="AU26" s="113">
        <f t="shared" si="26"/>
        <v>0</v>
      </c>
      <c r="AV26" s="113">
        <f t="shared" si="26"/>
        <v>0</v>
      </c>
      <c r="AW26" s="113">
        <f t="shared" si="26"/>
        <v>0</v>
      </c>
      <c r="AX26" s="113">
        <f t="shared" si="26"/>
        <v>0</v>
      </c>
      <c r="AY26" s="113">
        <f t="shared" si="26"/>
        <v>0</v>
      </c>
      <c r="AZ26" s="113">
        <f t="shared" si="26"/>
        <v>0</v>
      </c>
      <c r="BA26" s="113">
        <f t="shared" si="26"/>
        <v>23424.66</v>
      </c>
      <c r="BB26" s="113">
        <f t="shared" si="26"/>
        <v>0</v>
      </c>
      <c r="BC26" s="113">
        <f t="shared" si="26"/>
        <v>0</v>
      </c>
      <c r="BD26" s="113">
        <f t="shared" si="26"/>
        <v>0</v>
      </c>
      <c r="BE26" s="113">
        <f t="shared" si="26"/>
        <v>56712.33</v>
      </c>
      <c r="BF26" s="113">
        <f t="shared" si="26"/>
        <v>0</v>
      </c>
      <c r="BG26" s="113">
        <f t="shared" si="26"/>
        <v>0</v>
      </c>
      <c r="BH26" s="113">
        <f t="shared" si="26"/>
        <v>9000000</v>
      </c>
      <c r="BI26" s="113">
        <f t="shared" si="26"/>
        <v>80136.99</v>
      </c>
      <c r="BJ26" s="113">
        <f t="shared" si="26"/>
        <v>2691.01</v>
      </c>
      <c r="BK26" s="113">
        <f t="shared" si="26"/>
        <v>0</v>
      </c>
      <c r="BL26" s="113">
        <f aca="true" t="shared" si="27" ref="BL26:CQ26">SUM(BL19:BL25)</f>
        <v>0</v>
      </c>
      <c r="BM26" s="113">
        <f t="shared" si="27"/>
        <v>0</v>
      </c>
      <c r="BN26" s="113">
        <f t="shared" si="27"/>
        <v>0</v>
      </c>
      <c r="BO26" s="113">
        <f t="shared" si="27"/>
        <v>0</v>
      </c>
      <c r="BP26" s="113">
        <f t="shared" si="27"/>
        <v>0</v>
      </c>
      <c r="BQ26" s="113">
        <f t="shared" si="27"/>
        <v>0</v>
      </c>
      <c r="BR26" s="113">
        <f t="shared" si="27"/>
        <v>0</v>
      </c>
      <c r="BS26" s="113">
        <f t="shared" si="27"/>
        <v>0</v>
      </c>
      <c r="BT26" s="113">
        <f t="shared" si="27"/>
        <v>0</v>
      </c>
      <c r="BU26" s="113">
        <f t="shared" si="27"/>
        <v>0</v>
      </c>
      <c r="BV26" s="113">
        <f t="shared" si="27"/>
        <v>0</v>
      </c>
      <c r="BW26" s="113">
        <f t="shared" si="27"/>
        <v>0</v>
      </c>
      <c r="BX26" s="113">
        <f t="shared" si="27"/>
        <v>0</v>
      </c>
      <c r="BY26" s="113">
        <f t="shared" si="27"/>
        <v>0</v>
      </c>
      <c r="BZ26" s="113">
        <f t="shared" si="27"/>
        <v>0</v>
      </c>
      <c r="CA26" s="113">
        <f t="shared" si="27"/>
        <v>0</v>
      </c>
      <c r="CB26" s="113">
        <f t="shared" si="27"/>
        <v>0</v>
      </c>
      <c r="CC26" s="113">
        <f t="shared" si="27"/>
        <v>0</v>
      </c>
      <c r="CD26" s="113">
        <f t="shared" si="27"/>
        <v>0</v>
      </c>
      <c r="CE26" s="113">
        <f t="shared" si="27"/>
        <v>0</v>
      </c>
      <c r="CF26" s="113">
        <f t="shared" si="27"/>
        <v>0</v>
      </c>
      <c r="CG26" s="113">
        <f t="shared" si="27"/>
        <v>10000</v>
      </c>
      <c r="CH26" s="113">
        <f t="shared" si="27"/>
        <v>0</v>
      </c>
      <c r="CI26" s="113">
        <f t="shared" si="27"/>
        <v>0</v>
      </c>
      <c r="CJ26" s="113">
        <f t="shared" si="27"/>
        <v>0</v>
      </c>
      <c r="CK26" s="113">
        <f t="shared" si="27"/>
        <v>35582.08</v>
      </c>
      <c r="CL26" s="113">
        <f t="shared" si="27"/>
        <v>1425.53</v>
      </c>
      <c r="CM26" s="113">
        <f t="shared" si="27"/>
        <v>0</v>
      </c>
      <c r="CN26" s="113">
        <f t="shared" si="27"/>
        <v>0</v>
      </c>
      <c r="CO26" s="113">
        <f t="shared" si="27"/>
        <v>0</v>
      </c>
      <c r="CP26" s="113">
        <f t="shared" si="27"/>
        <v>0</v>
      </c>
      <c r="CQ26" s="113">
        <f t="shared" si="27"/>
        <v>0</v>
      </c>
      <c r="CR26" s="113">
        <f aca="true" t="shared" si="28" ref="CR26:DW26">SUM(CR19:CR25)</f>
        <v>0</v>
      </c>
      <c r="CS26" s="113">
        <f t="shared" si="28"/>
        <v>0</v>
      </c>
      <c r="CT26" s="113">
        <f t="shared" si="28"/>
        <v>0</v>
      </c>
      <c r="CU26" s="113">
        <f t="shared" si="28"/>
        <v>0</v>
      </c>
      <c r="CV26" s="113">
        <f t="shared" si="28"/>
        <v>0</v>
      </c>
      <c r="CW26" s="113">
        <f t="shared" si="28"/>
        <v>0</v>
      </c>
      <c r="CX26" s="113">
        <f t="shared" si="28"/>
        <v>1621.6000000000001</v>
      </c>
      <c r="CY26" s="113">
        <f t="shared" si="28"/>
        <v>0</v>
      </c>
      <c r="CZ26" s="113">
        <f t="shared" si="28"/>
        <v>0</v>
      </c>
      <c r="DA26" s="113">
        <f t="shared" si="28"/>
        <v>23424.66</v>
      </c>
      <c r="DB26" s="113">
        <f t="shared" si="28"/>
        <v>0</v>
      </c>
      <c r="DC26" s="113">
        <f t="shared" si="28"/>
        <v>0</v>
      </c>
      <c r="DD26" s="113">
        <f t="shared" si="28"/>
        <v>0</v>
      </c>
      <c r="DE26" s="113">
        <f t="shared" si="28"/>
        <v>0</v>
      </c>
      <c r="DF26" s="113">
        <f t="shared" si="28"/>
        <v>0</v>
      </c>
      <c r="DG26" s="113">
        <f t="shared" si="28"/>
        <v>0</v>
      </c>
      <c r="DH26" s="113">
        <f t="shared" si="28"/>
        <v>0</v>
      </c>
      <c r="DI26" s="113">
        <f t="shared" si="28"/>
        <v>69006.74</v>
      </c>
      <c r="DJ26" s="113">
        <f t="shared" si="28"/>
        <v>3047.13</v>
      </c>
      <c r="DK26" s="113">
        <f t="shared" si="28"/>
        <v>0</v>
      </c>
      <c r="DL26" s="113">
        <f t="shared" si="28"/>
        <v>3650000</v>
      </c>
      <c r="DM26" s="113">
        <f t="shared" si="28"/>
        <v>18418.15</v>
      </c>
      <c r="DN26" s="113">
        <f t="shared" si="28"/>
        <v>0</v>
      </c>
      <c r="DO26" s="113">
        <f t="shared" si="28"/>
        <v>0</v>
      </c>
      <c r="DP26" s="113">
        <f t="shared" si="28"/>
        <v>0</v>
      </c>
      <c r="DQ26" s="113">
        <f t="shared" si="28"/>
        <v>0</v>
      </c>
      <c r="DR26" s="113">
        <f t="shared" si="28"/>
        <v>0</v>
      </c>
      <c r="DS26" s="113">
        <f t="shared" si="28"/>
        <v>0</v>
      </c>
      <c r="DT26" s="113">
        <f t="shared" si="28"/>
        <v>0</v>
      </c>
      <c r="DU26" s="113">
        <f t="shared" si="28"/>
        <v>0</v>
      </c>
      <c r="DV26" s="113">
        <f t="shared" si="28"/>
        <v>0</v>
      </c>
      <c r="DW26" s="113">
        <f t="shared" si="28"/>
        <v>0</v>
      </c>
      <c r="DX26" s="113">
        <f aca="true" t="shared" si="29" ref="DX26:FC26">SUM(DX19:DX25)</f>
        <v>0</v>
      </c>
      <c r="DY26" s="113">
        <f t="shared" si="29"/>
        <v>0</v>
      </c>
      <c r="DZ26" s="113">
        <f t="shared" si="29"/>
        <v>0</v>
      </c>
      <c r="EA26" s="113">
        <f t="shared" si="29"/>
        <v>0</v>
      </c>
      <c r="EB26" s="113">
        <f t="shared" si="29"/>
        <v>0</v>
      </c>
      <c r="EC26" s="113">
        <f t="shared" si="29"/>
        <v>0</v>
      </c>
      <c r="ED26" s="113">
        <f t="shared" si="29"/>
        <v>0</v>
      </c>
      <c r="EE26" s="113">
        <f t="shared" si="29"/>
        <v>0</v>
      </c>
      <c r="EF26" s="113">
        <f t="shared" si="29"/>
        <v>0</v>
      </c>
      <c r="EG26" s="113">
        <f t="shared" si="29"/>
        <v>0</v>
      </c>
      <c r="EH26" s="113">
        <f t="shared" si="29"/>
        <v>0</v>
      </c>
      <c r="EI26" s="113">
        <f t="shared" si="29"/>
        <v>0</v>
      </c>
      <c r="EJ26" s="113">
        <f t="shared" si="29"/>
        <v>0</v>
      </c>
      <c r="EK26" s="113">
        <f t="shared" si="29"/>
        <v>0</v>
      </c>
      <c r="EL26" s="113">
        <f t="shared" si="29"/>
        <v>0</v>
      </c>
      <c r="EM26" s="113">
        <f t="shared" si="29"/>
        <v>0</v>
      </c>
      <c r="EN26" s="113">
        <f t="shared" si="29"/>
        <v>0</v>
      </c>
      <c r="EO26" s="113">
        <f t="shared" si="29"/>
        <v>0</v>
      </c>
      <c r="EP26" s="113">
        <f t="shared" si="29"/>
        <v>0</v>
      </c>
      <c r="EQ26" s="113">
        <f t="shared" si="29"/>
        <v>0</v>
      </c>
      <c r="ER26" s="113">
        <f t="shared" si="29"/>
        <v>0</v>
      </c>
      <c r="ES26" s="113">
        <f t="shared" si="29"/>
        <v>0</v>
      </c>
      <c r="ET26" s="113">
        <f t="shared" si="29"/>
        <v>0</v>
      </c>
      <c r="EU26" s="113">
        <f t="shared" si="29"/>
        <v>0</v>
      </c>
      <c r="EV26" s="113">
        <f t="shared" si="29"/>
        <v>0</v>
      </c>
      <c r="EW26" s="113">
        <f t="shared" si="29"/>
        <v>0</v>
      </c>
      <c r="EX26" s="113">
        <f t="shared" si="29"/>
        <v>0</v>
      </c>
      <c r="EY26" s="113">
        <f t="shared" si="29"/>
        <v>0</v>
      </c>
      <c r="EZ26" s="113">
        <f t="shared" si="29"/>
        <v>0</v>
      </c>
      <c r="FA26" s="113">
        <f t="shared" si="29"/>
        <v>0</v>
      </c>
      <c r="FB26" s="113">
        <f t="shared" si="29"/>
        <v>0</v>
      </c>
      <c r="FC26" s="113">
        <f t="shared" si="29"/>
        <v>0</v>
      </c>
      <c r="FD26" s="113">
        <f aca="true" t="shared" si="30" ref="FD26:FO26">SUM(FD19:FD25)</f>
        <v>0</v>
      </c>
      <c r="FE26" s="113">
        <f t="shared" si="30"/>
        <v>0</v>
      </c>
      <c r="FF26" s="113">
        <f t="shared" si="30"/>
        <v>0</v>
      </c>
      <c r="FG26" s="113">
        <f t="shared" si="30"/>
        <v>0</v>
      </c>
      <c r="FH26" s="78">
        <f t="shared" si="30"/>
        <v>3650000</v>
      </c>
      <c r="FI26" s="113">
        <f t="shared" si="30"/>
        <v>18418.15</v>
      </c>
      <c r="FJ26" s="113">
        <f t="shared" si="30"/>
        <v>0</v>
      </c>
      <c r="FK26" s="113">
        <f t="shared" si="30"/>
        <v>0</v>
      </c>
      <c r="FL26" s="113">
        <f t="shared" si="30"/>
        <v>11994008.42</v>
      </c>
      <c r="FM26" s="113">
        <f t="shared" si="30"/>
        <v>75130.47</v>
      </c>
      <c r="FN26" s="113">
        <f t="shared" si="30"/>
        <v>0</v>
      </c>
      <c r="FO26" s="113">
        <f t="shared" si="30"/>
        <v>0</v>
      </c>
    </row>
    <row r="27" spans="1:171" s="22" customFormat="1" ht="12.75">
      <c r="A27" s="70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4"/>
    </row>
    <row r="28" spans="1:171" s="51" customFormat="1" ht="22.5" customHeight="1">
      <c r="A28" s="66" t="s">
        <v>44</v>
      </c>
      <c r="B28" s="180" t="s">
        <v>68</v>
      </c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  <c r="DE28" s="180"/>
      <c r="DF28" s="180"/>
      <c r="DG28" s="180"/>
      <c r="DH28" s="180"/>
      <c r="DI28" s="180"/>
      <c r="DJ28" s="180"/>
      <c r="DK28" s="180"/>
      <c r="DL28" s="180"/>
      <c r="DM28" s="180"/>
      <c r="DN28" s="180"/>
      <c r="DO28" s="180"/>
      <c r="DP28" s="180"/>
      <c r="DQ28" s="180"/>
      <c r="DR28" s="180"/>
      <c r="DS28" s="180"/>
      <c r="DT28" s="180"/>
      <c r="DU28" s="180"/>
      <c r="DV28" s="180"/>
      <c r="DW28" s="180"/>
      <c r="DX28" s="180"/>
      <c r="DY28" s="180"/>
      <c r="DZ28" s="180"/>
      <c r="EA28" s="180"/>
      <c r="EB28" s="180"/>
      <c r="EC28" s="180"/>
      <c r="ED28" s="180"/>
      <c r="EE28" s="180"/>
      <c r="EF28" s="180"/>
      <c r="EG28" s="180"/>
      <c r="EH28" s="180"/>
      <c r="EI28" s="180"/>
      <c r="EJ28" s="180"/>
      <c r="EK28" s="180"/>
      <c r="EL28" s="180"/>
      <c r="EM28" s="180"/>
      <c r="EN28" s="180"/>
      <c r="EO28" s="180"/>
      <c r="EP28" s="180"/>
      <c r="EQ28" s="180"/>
      <c r="ER28" s="180"/>
      <c r="ES28" s="180"/>
      <c r="ET28" s="180"/>
      <c r="EU28" s="180"/>
      <c r="EV28" s="180"/>
      <c r="EW28" s="180"/>
      <c r="EX28" s="180"/>
      <c r="EY28" s="180"/>
      <c r="EZ28" s="180"/>
      <c r="FA28" s="180"/>
      <c r="FB28" s="180"/>
      <c r="FC28" s="180"/>
      <c r="FD28" s="180"/>
      <c r="FE28" s="180"/>
      <c r="FF28" s="180"/>
      <c r="FG28" s="180"/>
      <c r="FH28" s="180"/>
      <c r="FI28" s="180"/>
      <c r="FJ28" s="180"/>
      <c r="FK28" s="180"/>
      <c r="FL28" s="180"/>
      <c r="FM28" s="180"/>
      <c r="FN28" s="180"/>
      <c r="FO28" s="181"/>
    </row>
    <row r="29" spans="1:171" s="101" customFormat="1" ht="76.5" customHeight="1">
      <c r="A29" s="94" t="s">
        <v>132</v>
      </c>
      <c r="B29" s="114" t="s">
        <v>133</v>
      </c>
      <c r="C29" s="115" t="s">
        <v>134</v>
      </c>
      <c r="D29" s="116">
        <v>7070000</v>
      </c>
      <c r="E29" s="115" t="s">
        <v>135</v>
      </c>
      <c r="F29" s="117">
        <v>40923</v>
      </c>
      <c r="G29" s="115" t="s">
        <v>136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>
        <v>7070000</v>
      </c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>
        <f aca="true" t="shared" si="31" ref="BH29:BK31">L29+P29+T29+X29+AB29+AF29+AJ29+AN29+AR29+AV29+AZ29+BD29</f>
        <v>7070000</v>
      </c>
      <c r="BI29" s="97">
        <f t="shared" si="31"/>
        <v>0</v>
      </c>
      <c r="BJ29" s="97">
        <f t="shared" si="31"/>
        <v>0</v>
      </c>
      <c r="BK29" s="97">
        <f t="shared" si="31"/>
        <v>0</v>
      </c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>
        <f aca="true" t="shared" si="32" ref="DH29:DK31">BL29+BP29+BT29+BX29+CB29+CF29+CJ29+CN29+CR29+CV29+CZ29+DD29</f>
        <v>0</v>
      </c>
      <c r="DI29" s="97">
        <f t="shared" si="32"/>
        <v>0</v>
      </c>
      <c r="DJ29" s="97">
        <f t="shared" si="32"/>
        <v>0</v>
      </c>
      <c r="DK29" s="97">
        <f t="shared" si="32"/>
        <v>0</v>
      </c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>
        <f aca="true" t="shared" si="33" ref="FH29:FK31">DL29+DP29+DT29+DX29+EB29+EF29+EJ29+EN29+ER29+EV29+EZ29+FD29</f>
        <v>0</v>
      </c>
      <c r="FI29" s="97">
        <f t="shared" si="33"/>
        <v>0</v>
      </c>
      <c r="FJ29" s="97">
        <f t="shared" si="33"/>
        <v>0</v>
      </c>
      <c r="FK29" s="97">
        <f t="shared" si="33"/>
        <v>0</v>
      </c>
      <c r="FL29" s="97">
        <f aca="true" t="shared" si="34" ref="FL29:FO31">H29+BH29-DH29-FH29</f>
        <v>7070000</v>
      </c>
      <c r="FM29" s="99">
        <f t="shared" si="34"/>
        <v>0</v>
      </c>
      <c r="FN29" s="97">
        <f t="shared" si="34"/>
        <v>0</v>
      </c>
      <c r="FO29" s="100">
        <f t="shared" si="34"/>
        <v>0</v>
      </c>
    </row>
    <row r="30" spans="1:171" s="101" customFormat="1" ht="90" customHeight="1">
      <c r="A30" s="94" t="s">
        <v>144</v>
      </c>
      <c r="B30" s="114" t="s">
        <v>141</v>
      </c>
      <c r="C30" s="115" t="s">
        <v>142</v>
      </c>
      <c r="D30" s="116">
        <v>4900000</v>
      </c>
      <c r="E30" s="115" t="s">
        <v>143</v>
      </c>
      <c r="F30" s="117">
        <v>39472</v>
      </c>
      <c r="G30" s="115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>
        <v>4900000</v>
      </c>
      <c r="BE30" s="97"/>
      <c r="BF30" s="97"/>
      <c r="BG30" s="97"/>
      <c r="BH30" s="97">
        <f t="shared" si="31"/>
        <v>4900000</v>
      </c>
      <c r="BI30" s="97">
        <f t="shared" si="31"/>
        <v>0</v>
      </c>
      <c r="BJ30" s="97">
        <f t="shared" si="31"/>
        <v>0</v>
      </c>
      <c r="BK30" s="97">
        <f t="shared" si="31"/>
        <v>0</v>
      </c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>
        <f t="shared" si="32"/>
        <v>0</v>
      </c>
      <c r="DI30" s="97">
        <f t="shared" si="32"/>
        <v>0</v>
      </c>
      <c r="DJ30" s="97">
        <f t="shared" si="32"/>
        <v>0</v>
      </c>
      <c r="DK30" s="97">
        <f t="shared" si="32"/>
        <v>0</v>
      </c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>
        <f t="shared" si="33"/>
        <v>0</v>
      </c>
      <c r="FI30" s="97">
        <f t="shared" si="33"/>
        <v>0</v>
      </c>
      <c r="FJ30" s="97">
        <f t="shared" si="33"/>
        <v>0</v>
      </c>
      <c r="FK30" s="97">
        <f t="shared" si="33"/>
        <v>0</v>
      </c>
      <c r="FL30" s="97">
        <f t="shared" si="34"/>
        <v>4900000</v>
      </c>
      <c r="FM30" s="99">
        <f t="shared" si="34"/>
        <v>0</v>
      </c>
      <c r="FN30" s="97">
        <f t="shared" si="34"/>
        <v>0</v>
      </c>
      <c r="FO30" s="100">
        <f t="shared" si="34"/>
        <v>0</v>
      </c>
    </row>
    <row r="31" spans="1:171" ht="12.75">
      <c r="A31" s="68"/>
      <c r="B31" s="19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>
        <f t="shared" si="31"/>
        <v>0</v>
      </c>
      <c r="BI31" s="5">
        <f t="shared" si="31"/>
        <v>0</v>
      </c>
      <c r="BJ31" s="5">
        <f t="shared" si="31"/>
        <v>0</v>
      </c>
      <c r="BK31" s="5">
        <f t="shared" si="31"/>
        <v>0</v>
      </c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>
        <f t="shared" si="32"/>
        <v>0</v>
      </c>
      <c r="DI31" s="5">
        <f t="shared" si="32"/>
        <v>0</v>
      </c>
      <c r="DJ31" s="5">
        <f t="shared" si="32"/>
        <v>0</v>
      </c>
      <c r="DK31" s="5">
        <f t="shared" si="32"/>
        <v>0</v>
      </c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>
        <f t="shared" si="33"/>
        <v>0</v>
      </c>
      <c r="FI31" s="5">
        <f t="shared" si="33"/>
        <v>0</v>
      </c>
      <c r="FJ31" s="5">
        <f t="shared" si="33"/>
        <v>0</v>
      </c>
      <c r="FK31" s="5">
        <f t="shared" si="33"/>
        <v>0</v>
      </c>
      <c r="FL31" s="41">
        <f t="shared" si="34"/>
        <v>0</v>
      </c>
      <c r="FM31" s="60">
        <f t="shared" si="34"/>
        <v>0</v>
      </c>
      <c r="FN31" s="3">
        <f t="shared" si="34"/>
        <v>0</v>
      </c>
      <c r="FO31" s="40">
        <f t="shared" si="34"/>
        <v>0</v>
      </c>
    </row>
    <row r="32" spans="1:171" s="42" customFormat="1" ht="15">
      <c r="A32" s="72"/>
      <c r="B32" s="46" t="s">
        <v>52</v>
      </c>
      <c r="C32" s="47"/>
      <c r="D32" s="47"/>
      <c r="E32" s="47"/>
      <c r="F32" s="47"/>
      <c r="G32" s="47"/>
      <c r="H32" s="48">
        <f aca="true" t="shared" si="35" ref="H32:AM32">SUM(H29:H31)</f>
        <v>0</v>
      </c>
      <c r="I32" s="48">
        <f t="shared" si="35"/>
        <v>0</v>
      </c>
      <c r="J32" s="48">
        <f t="shared" si="35"/>
        <v>0</v>
      </c>
      <c r="K32" s="48">
        <f t="shared" si="35"/>
        <v>0</v>
      </c>
      <c r="L32" s="48">
        <f t="shared" si="35"/>
        <v>0</v>
      </c>
      <c r="M32" s="48">
        <f t="shared" si="35"/>
        <v>0</v>
      </c>
      <c r="N32" s="48">
        <f t="shared" si="35"/>
        <v>0</v>
      </c>
      <c r="O32" s="48">
        <f t="shared" si="35"/>
        <v>0</v>
      </c>
      <c r="P32" s="48">
        <f t="shared" si="35"/>
        <v>0</v>
      </c>
      <c r="Q32" s="48">
        <f t="shared" si="35"/>
        <v>0</v>
      </c>
      <c r="R32" s="48">
        <f t="shared" si="35"/>
        <v>0</v>
      </c>
      <c r="S32" s="48">
        <f t="shared" si="35"/>
        <v>0</v>
      </c>
      <c r="T32" s="48">
        <f t="shared" si="35"/>
        <v>0</v>
      </c>
      <c r="U32" s="48">
        <f t="shared" si="35"/>
        <v>0</v>
      </c>
      <c r="V32" s="48">
        <f t="shared" si="35"/>
        <v>0</v>
      </c>
      <c r="W32" s="48">
        <f t="shared" si="35"/>
        <v>0</v>
      </c>
      <c r="X32" s="48">
        <f t="shared" si="35"/>
        <v>0</v>
      </c>
      <c r="Y32" s="48">
        <f t="shared" si="35"/>
        <v>0</v>
      </c>
      <c r="Z32" s="48">
        <f t="shared" si="35"/>
        <v>0</v>
      </c>
      <c r="AA32" s="48">
        <f t="shared" si="35"/>
        <v>0</v>
      </c>
      <c r="AB32" s="48">
        <f t="shared" si="35"/>
        <v>0</v>
      </c>
      <c r="AC32" s="48">
        <f t="shared" si="35"/>
        <v>0</v>
      </c>
      <c r="AD32" s="48">
        <f t="shared" si="35"/>
        <v>0</v>
      </c>
      <c r="AE32" s="48">
        <f t="shared" si="35"/>
        <v>0</v>
      </c>
      <c r="AF32" s="48">
        <f t="shared" si="35"/>
        <v>0</v>
      </c>
      <c r="AG32" s="48">
        <f t="shared" si="35"/>
        <v>0</v>
      </c>
      <c r="AH32" s="48">
        <f t="shared" si="35"/>
        <v>0</v>
      </c>
      <c r="AI32" s="48">
        <f t="shared" si="35"/>
        <v>0</v>
      </c>
      <c r="AJ32" s="48">
        <f t="shared" si="35"/>
        <v>0</v>
      </c>
      <c r="AK32" s="48">
        <f t="shared" si="35"/>
        <v>0</v>
      </c>
      <c r="AL32" s="48">
        <f t="shared" si="35"/>
        <v>0</v>
      </c>
      <c r="AM32" s="48">
        <f t="shared" si="35"/>
        <v>0</v>
      </c>
      <c r="AN32" s="48">
        <f aca="true" t="shared" si="36" ref="AN32:BS32">SUM(AN29:AN31)</f>
        <v>7070000</v>
      </c>
      <c r="AO32" s="48">
        <f t="shared" si="36"/>
        <v>0</v>
      </c>
      <c r="AP32" s="48">
        <f t="shared" si="36"/>
        <v>0</v>
      </c>
      <c r="AQ32" s="48">
        <f t="shared" si="36"/>
        <v>0</v>
      </c>
      <c r="AR32" s="48">
        <f t="shared" si="36"/>
        <v>0</v>
      </c>
      <c r="AS32" s="48">
        <f t="shared" si="36"/>
        <v>0</v>
      </c>
      <c r="AT32" s="48">
        <f t="shared" si="36"/>
        <v>0</v>
      </c>
      <c r="AU32" s="48">
        <f t="shared" si="36"/>
        <v>0</v>
      </c>
      <c r="AV32" s="48">
        <f t="shared" si="36"/>
        <v>0</v>
      </c>
      <c r="AW32" s="48">
        <f t="shared" si="36"/>
        <v>0</v>
      </c>
      <c r="AX32" s="48">
        <f t="shared" si="36"/>
        <v>0</v>
      </c>
      <c r="AY32" s="48">
        <f t="shared" si="36"/>
        <v>0</v>
      </c>
      <c r="AZ32" s="48">
        <f t="shared" si="36"/>
        <v>0</v>
      </c>
      <c r="BA32" s="48">
        <f t="shared" si="36"/>
        <v>0</v>
      </c>
      <c r="BB32" s="48">
        <f t="shared" si="36"/>
        <v>0</v>
      </c>
      <c r="BC32" s="48">
        <f t="shared" si="36"/>
        <v>0</v>
      </c>
      <c r="BD32" s="48">
        <f t="shared" si="36"/>
        <v>4900000</v>
      </c>
      <c r="BE32" s="48">
        <f t="shared" si="36"/>
        <v>0</v>
      </c>
      <c r="BF32" s="48">
        <f t="shared" si="36"/>
        <v>0</v>
      </c>
      <c r="BG32" s="48">
        <f t="shared" si="36"/>
        <v>0</v>
      </c>
      <c r="BH32" s="48">
        <f t="shared" si="36"/>
        <v>11970000</v>
      </c>
      <c r="BI32" s="48">
        <f t="shared" si="36"/>
        <v>0</v>
      </c>
      <c r="BJ32" s="48">
        <f t="shared" si="36"/>
        <v>0</v>
      </c>
      <c r="BK32" s="48">
        <f t="shared" si="36"/>
        <v>0</v>
      </c>
      <c r="BL32" s="48">
        <f t="shared" si="36"/>
        <v>0</v>
      </c>
      <c r="BM32" s="48">
        <f t="shared" si="36"/>
        <v>0</v>
      </c>
      <c r="BN32" s="48">
        <f t="shared" si="36"/>
        <v>0</v>
      </c>
      <c r="BO32" s="48">
        <f t="shared" si="36"/>
        <v>0</v>
      </c>
      <c r="BP32" s="48">
        <f t="shared" si="36"/>
        <v>0</v>
      </c>
      <c r="BQ32" s="48">
        <f t="shared" si="36"/>
        <v>0</v>
      </c>
      <c r="BR32" s="48">
        <f t="shared" si="36"/>
        <v>0</v>
      </c>
      <c r="BS32" s="48">
        <f t="shared" si="36"/>
        <v>0</v>
      </c>
      <c r="BT32" s="48">
        <f aca="true" t="shared" si="37" ref="BT32:CY32">SUM(BT29:BT31)</f>
        <v>0</v>
      </c>
      <c r="BU32" s="48">
        <f t="shared" si="37"/>
        <v>0</v>
      </c>
      <c r="BV32" s="48">
        <f t="shared" si="37"/>
        <v>0</v>
      </c>
      <c r="BW32" s="48">
        <f t="shared" si="37"/>
        <v>0</v>
      </c>
      <c r="BX32" s="48">
        <f t="shared" si="37"/>
        <v>0</v>
      </c>
      <c r="BY32" s="48">
        <f t="shared" si="37"/>
        <v>0</v>
      </c>
      <c r="BZ32" s="48">
        <f t="shared" si="37"/>
        <v>0</v>
      </c>
      <c r="CA32" s="48">
        <f t="shared" si="37"/>
        <v>0</v>
      </c>
      <c r="CB32" s="48">
        <f t="shared" si="37"/>
        <v>0</v>
      </c>
      <c r="CC32" s="48">
        <f t="shared" si="37"/>
        <v>0</v>
      </c>
      <c r="CD32" s="48">
        <f t="shared" si="37"/>
        <v>0</v>
      </c>
      <c r="CE32" s="48">
        <f t="shared" si="37"/>
        <v>0</v>
      </c>
      <c r="CF32" s="48">
        <f t="shared" si="37"/>
        <v>0</v>
      </c>
      <c r="CG32" s="48">
        <f t="shared" si="37"/>
        <v>0</v>
      </c>
      <c r="CH32" s="48">
        <f t="shared" si="37"/>
        <v>0</v>
      </c>
      <c r="CI32" s="48">
        <f t="shared" si="37"/>
        <v>0</v>
      </c>
      <c r="CJ32" s="48">
        <f t="shared" si="37"/>
        <v>0</v>
      </c>
      <c r="CK32" s="48">
        <f t="shared" si="37"/>
        <v>0</v>
      </c>
      <c r="CL32" s="48">
        <f t="shared" si="37"/>
        <v>0</v>
      </c>
      <c r="CM32" s="48">
        <f t="shared" si="37"/>
        <v>0</v>
      </c>
      <c r="CN32" s="48">
        <f t="shared" si="37"/>
        <v>0</v>
      </c>
      <c r="CO32" s="48">
        <f t="shared" si="37"/>
        <v>0</v>
      </c>
      <c r="CP32" s="48">
        <f t="shared" si="37"/>
        <v>0</v>
      </c>
      <c r="CQ32" s="48">
        <f t="shared" si="37"/>
        <v>0</v>
      </c>
      <c r="CR32" s="48">
        <f t="shared" si="37"/>
        <v>0</v>
      </c>
      <c r="CS32" s="48">
        <f t="shared" si="37"/>
        <v>0</v>
      </c>
      <c r="CT32" s="48">
        <f t="shared" si="37"/>
        <v>0</v>
      </c>
      <c r="CU32" s="48">
        <f t="shared" si="37"/>
        <v>0</v>
      </c>
      <c r="CV32" s="48">
        <f t="shared" si="37"/>
        <v>0</v>
      </c>
      <c r="CW32" s="48">
        <f t="shared" si="37"/>
        <v>0</v>
      </c>
      <c r="CX32" s="48">
        <f t="shared" si="37"/>
        <v>0</v>
      </c>
      <c r="CY32" s="48">
        <f t="shared" si="37"/>
        <v>0</v>
      </c>
      <c r="CZ32" s="48">
        <f aca="true" t="shared" si="38" ref="CZ32:EE32">SUM(CZ29:CZ31)</f>
        <v>0</v>
      </c>
      <c r="DA32" s="48">
        <f t="shared" si="38"/>
        <v>0</v>
      </c>
      <c r="DB32" s="48">
        <f t="shared" si="38"/>
        <v>0</v>
      </c>
      <c r="DC32" s="48">
        <f t="shared" si="38"/>
        <v>0</v>
      </c>
      <c r="DD32" s="48">
        <f t="shared" si="38"/>
        <v>0</v>
      </c>
      <c r="DE32" s="48">
        <f t="shared" si="38"/>
        <v>0</v>
      </c>
      <c r="DF32" s="48">
        <f t="shared" si="38"/>
        <v>0</v>
      </c>
      <c r="DG32" s="48">
        <f t="shared" si="38"/>
        <v>0</v>
      </c>
      <c r="DH32" s="48">
        <f t="shared" si="38"/>
        <v>0</v>
      </c>
      <c r="DI32" s="48">
        <f t="shared" si="38"/>
        <v>0</v>
      </c>
      <c r="DJ32" s="48">
        <f t="shared" si="38"/>
        <v>0</v>
      </c>
      <c r="DK32" s="48">
        <f t="shared" si="38"/>
        <v>0</v>
      </c>
      <c r="DL32" s="48">
        <f t="shared" si="38"/>
        <v>0</v>
      </c>
      <c r="DM32" s="48">
        <f t="shared" si="38"/>
        <v>0</v>
      </c>
      <c r="DN32" s="48">
        <f t="shared" si="38"/>
        <v>0</v>
      </c>
      <c r="DO32" s="48">
        <f t="shared" si="38"/>
        <v>0</v>
      </c>
      <c r="DP32" s="48">
        <f t="shared" si="38"/>
        <v>0</v>
      </c>
      <c r="DQ32" s="48">
        <f t="shared" si="38"/>
        <v>0</v>
      </c>
      <c r="DR32" s="48">
        <f t="shared" si="38"/>
        <v>0</v>
      </c>
      <c r="DS32" s="48">
        <f t="shared" si="38"/>
        <v>0</v>
      </c>
      <c r="DT32" s="48">
        <f t="shared" si="38"/>
        <v>0</v>
      </c>
      <c r="DU32" s="48">
        <f t="shared" si="38"/>
        <v>0</v>
      </c>
      <c r="DV32" s="48">
        <f t="shared" si="38"/>
        <v>0</v>
      </c>
      <c r="DW32" s="48">
        <f t="shared" si="38"/>
        <v>0</v>
      </c>
      <c r="DX32" s="48">
        <f t="shared" si="38"/>
        <v>0</v>
      </c>
      <c r="DY32" s="48">
        <f t="shared" si="38"/>
        <v>0</v>
      </c>
      <c r="DZ32" s="48">
        <f t="shared" si="38"/>
        <v>0</v>
      </c>
      <c r="EA32" s="48">
        <f t="shared" si="38"/>
        <v>0</v>
      </c>
      <c r="EB32" s="48">
        <f t="shared" si="38"/>
        <v>0</v>
      </c>
      <c r="EC32" s="48">
        <f t="shared" si="38"/>
        <v>0</v>
      </c>
      <c r="ED32" s="48">
        <f t="shared" si="38"/>
        <v>0</v>
      </c>
      <c r="EE32" s="48">
        <f t="shared" si="38"/>
        <v>0</v>
      </c>
      <c r="EF32" s="48">
        <f aca="true" t="shared" si="39" ref="EF32:FK32">SUM(EF29:EF31)</f>
        <v>0</v>
      </c>
      <c r="EG32" s="48">
        <f t="shared" si="39"/>
        <v>0</v>
      </c>
      <c r="EH32" s="48">
        <f t="shared" si="39"/>
        <v>0</v>
      </c>
      <c r="EI32" s="48">
        <f t="shared" si="39"/>
        <v>0</v>
      </c>
      <c r="EJ32" s="48">
        <f t="shared" si="39"/>
        <v>0</v>
      </c>
      <c r="EK32" s="48">
        <f t="shared" si="39"/>
        <v>0</v>
      </c>
      <c r="EL32" s="48">
        <f t="shared" si="39"/>
        <v>0</v>
      </c>
      <c r="EM32" s="48">
        <f t="shared" si="39"/>
        <v>0</v>
      </c>
      <c r="EN32" s="48">
        <f t="shared" si="39"/>
        <v>0</v>
      </c>
      <c r="EO32" s="48">
        <f t="shared" si="39"/>
        <v>0</v>
      </c>
      <c r="EP32" s="48">
        <f t="shared" si="39"/>
        <v>0</v>
      </c>
      <c r="EQ32" s="48">
        <f t="shared" si="39"/>
        <v>0</v>
      </c>
      <c r="ER32" s="48">
        <f t="shared" si="39"/>
        <v>0</v>
      </c>
      <c r="ES32" s="48">
        <f t="shared" si="39"/>
        <v>0</v>
      </c>
      <c r="ET32" s="48">
        <f t="shared" si="39"/>
        <v>0</v>
      </c>
      <c r="EU32" s="48">
        <f t="shared" si="39"/>
        <v>0</v>
      </c>
      <c r="EV32" s="48">
        <f t="shared" si="39"/>
        <v>0</v>
      </c>
      <c r="EW32" s="48">
        <f t="shared" si="39"/>
        <v>0</v>
      </c>
      <c r="EX32" s="48">
        <f t="shared" si="39"/>
        <v>0</v>
      </c>
      <c r="EY32" s="48">
        <f t="shared" si="39"/>
        <v>0</v>
      </c>
      <c r="EZ32" s="48">
        <f t="shared" si="39"/>
        <v>0</v>
      </c>
      <c r="FA32" s="48">
        <f t="shared" si="39"/>
        <v>0</v>
      </c>
      <c r="FB32" s="48">
        <f t="shared" si="39"/>
        <v>0</v>
      </c>
      <c r="FC32" s="48">
        <f t="shared" si="39"/>
        <v>0</v>
      </c>
      <c r="FD32" s="48">
        <f t="shared" si="39"/>
        <v>0</v>
      </c>
      <c r="FE32" s="48">
        <f t="shared" si="39"/>
        <v>0</v>
      </c>
      <c r="FF32" s="48">
        <f t="shared" si="39"/>
        <v>0</v>
      </c>
      <c r="FG32" s="48">
        <f t="shared" si="39"/>
        <v>0</v>
      </c>
      <c r="FH32" s="48">
        <f t="shared" si="39"/>
        <v>0</v>
      </c>
      <c r="FI32" s="48">
        <f t="shared" si="39"/>
        <v>0</v>
      </c>
      <c r="FJ32" s="48">
        <f t="shared" si="39"/>
        <v>0</v>
      </c>
      <c r="FK32" s="48">
        <f t="shared" si="39"/>
        <v>0</v>
      </c>
      <c r="FL32" s="48">
        <f>SUM(FL29:FL31)</f>
        <v>11970000</v>
      </c>
      <c r="FM32" s="63">
        <f>SUM(FM29:FM31)</f>
        <v>0</v>
      </c>
      <c r="FN32" s="48">
        <f>SUM(FN29:FN31)</f>
        <v>0</v>
      </c>
      <c r="FO32" s="49">
        <f>SUM(FO29:FO31)</f>
        <v>0</v>
      </c>
    </row>
    <row r="33" spans="1:171" s="34" customFormat="1" ht="22.5" customHeight="1" thickBot="1">
      <c r="A33" s="73"/>
      <c r="B33" s="30" t="s">
        <v>48</v>
      </c>
      <c r="C33" s="32"/>
      <c r="D33" s="32"/>
      <c r="E33" s="32"/>
      <c r="F33" s="32"/>
      <c r="G33" s="32"/>
      <c r="H33" s="80">
        <f>H10+H16+H26+H32</f>
        <v>6644008.42</v>
      </c>
      <c r="I33" s="80">
        <f aca="true" t="shared" si="40" ref="I33:BT33">I10+I16+I26+I32</f>
        <v>82418.37</v>
      </c>
      <c r="J33" s="80">
        <f t="shared" si="40"/>
        <v>356.12</v>
      </c>
      <c r="K33" s="80">
        <f t="shared" si="40"/>
        <v>0</v>
      </c>
      <c r="L33" s="80">
        <f t="shared" si="40"/>
        <v>0</v>
      </c>
      <c r="M33" s="80">
        <f t="shared" si="40"/>
        <v>0</v>
      </c>
      <c r="N33" s="80">
        <f t="shared" si="40"/>
        <v>0</v>
      </c>
      <c r="O33" s="80">
        <f t="shared" si="40"/>
        <v>0</v>
      </c>
      <c r="P33" s="80">
        <f t="shared" si="40"/>
        <v>0</v>
      </c>
      <c r="Q33" s="80">
        <f t="shared" si="40"/>
        <v>0</v>
      </c>
      <c r="R33" s="80">
        <f t="shared" si="40"/>
        <v>0</v>
      </c>
      <c r="S33" s="80">
        <f t="shared" si="40"/>
        <v>0</v>
      </c>
      <c r="T33" s="80">
        <f t="shared" si="40"/>
        <v>0</v>
      </c>
      <c r="U33" s="80">
        <f t="shared" si="40"/>
        <v>0</v>
      </c>
      <c r="V33" s="80">
        <f t="shared" si="40"/>
        <v>0</v>
      </c>
      <c r="W33" s="80">
        <f t="shared" si="40"/>
        <v>0</v>
      </c>
      <c r="X33" s="80">
        <f t="shared" si="40"/>
        <v>2000000</v>
      </c>
      <c r="Y33" s="80">
        <f t="shared" si="40"/>
        <v>6301.37</v>
      </c>
      <c r="Z33" s="80">
        <f t="shared" si="40"/>
        <v>1069.4099999999999</v>
      </c>
      <c r="AA33" s="80">
        <f t="shared" si="40"/>
        <v>30000</v>
      </c>
      <c r="AB33" s="80">
        <f t="shared" si="40"/>
        <v>0</v>
      </c>
      <c r="AC33" s="80">
        <f t="shared" si="40"/>
        <v>18589.04</v>
      </c>
      <c r="AD33" s="80">
        <f t="shared" si="40"/>
        <v>0</v>
      </c>
      <c r="AE33" s="80">
        <f t="shared" si="40"/>
        <v>0</v>
      </c>
      <c r="AF33" s="80">
        <f t="shared" si="40"/>
        <v>0</v>
      </c>
      <c r="AG33" s="80">
        <f t="shared" si="40"/>
        <v>16619.86</v>
      </c>
      <c r="AH33" s="80">
        <f t="shared" si="40"/>
        <v>0</v>
      </c>
      <c r="AI33" s="80">
        <f t="shared" si="40"/>
        <v>721.92</v>
      </c>
      <c r="AJ33" s="80">
        <f t="shared" si="40"/>
        <v>0</v>
      </c>
      <c r="AK33" s="80">
        <f t="shared" si="40"/>
        <v>13863.01</v>
      </c>
      <c r="AL33" s="80">
        <f t="shared" si="40"/>
        <v>0</v>
      </c>
      <c r="AM33" s="80">
        <f t="shared" si="40"/>
        <v>0</v>
      </c>
      <c r="AN33" s="80">
        <f t="shared" si="40"/>
        <v>16070000</v>
      </c>
      <c r="AO33" s="80">
        <f t="shared" si="40"/>
        <v>11893.84</v>
      </c>
      <c r="AP33" s="80">
        <f t="shared" si="40"/>
        <v>1621.6000000000001</v>
      </c>
      <c r="AQ33" s="80">
        <f t="shared" si="40"/>
        <v>0</v>
      </c>
      <c r="AR33" s="80">
        <f t="shared" si="40"/>
        <v>0</v>
      </c>
      <c r="AS33" s="80">
        <f t="shared" si="40"/>
        <v>9688.36</v>
      </c>
      <c r="AT33" s="80">
        <f t="shared" si="40"/>
        <v>0</v>
      </c>
      <c r="AU33" s="80">
        <f t="shared" si="40"/>
        <v>616.44</v>
      </c>
      <c r="AV33" s="80">
        <f t="shared" si="40"/>
        <v>0</v>
      </c>
      <c r="AW33" s="80">
        <f t="shared" si="40"/>
        <v>6301.37</v>
      </c>
      <c r="AX33" s="80">
        <f t="shared" si="40"/>
        <v>0</v>
      </c>
      <c r="AY33" s="80">
        <f t="shared" si="40"/>
        <v>0</v>
      </c>
      <c r="AZ33" s="80">
        <f t="shared" si="40"/>
        <v>0</v>
      </c>
      <c r="BA33" s="80">
        <f t="shared" si="40"/>
        <v>27914.39</v>
      </c>
      <c r="BB33" s="80">
        <f t="shared" si="40"/>
        <v>0</v>
      </c>
      <c r="BC33" s="80">
        <f t="shared" si="40"/>
        <v>0</v>
      </c>
      <c r="BD33" s="80">
        <f t="shared" si="40"/>
        <v>8400000</v>
      </c>
      <c r="BE33" s="80">
        <f t="shared" si="40"/>
        <v>72986.3</v>
      </c>
      <c r="BF33" s="80">
        <f t="shared" si="40"/>
        <v>0</v>
      </c>
      <c r="BG33" s="80">
        <f t="shared" si="40"/>
        <v>220.55</v>
      </c>
      <c r="BH33" s="80">
        <f t="shared" si="40"/>
        <v>26470000</v>
      </c>
      <c r="BI33" s="80">
        <f t="shared" si="40"/>
        <v>184157.54</v>
      </c>
      <c r="BJ33" s="80">
        <f t="shared" si="40"/>
        <v>2691.01</v>
      </c>
      <c r="BK33" s="80">
        <f t="shared" si="40"/>
        <v>31558.909999999996</v>
      </c>
      <c r="BL33" s="80">
        <f t="shared" si="40"/>
        <v>0</v>
      </c>
      <c r="BM33" s="80">
        <f t="shared" si="40"/>
        <v>0</v>
      </c>
      <c r="BN33" s="80">
        <f t="shared" si="40"/>
        <v>0</v>
      </c>
      <c r="BO33" s="80">
        <f t="shared" si="40"/>
        <v>0</v>
      </c>
      <c r="BP33" s="80">
        <f t="shared" si="40"/>
        <v>0</v>
      </c>
      <c r="BQ33" s="80">
        <f t="shared" si="40"/>
        <v>0</v>
      </c>
      <c r="BR33" s="80">
        <f t="shared" si="40"/>
        <v>0</v>
      </c>
      <c r="BS33" s="80">
        <f t="shared" si="40"/>
        <v>0</v>
      </c>
      <c r="BT33" s="80">
        <f t="shared" si="40"/>
        <v>0</v>
      </c>
      <c r="BU33" s="80">
        <f aca="true" t="shared" si="41" ref="BU33:EF33">BU10+BU16+BU26+BU32</f>
        <v>0</v>
      </c>
      <c r="BV33" s="80">
        <f t="shared" si="41"/>
        <v>0</v>
      </c>
      <c r="BW33" s="80">
        <f t="shared" si="41"/>
        <v>0</v>
      </c>
      <c r="BX33" s="80">
        <f t="shared" si="41"/>
        <v>0</v>
      </c>
      <c r="BY33" s="80">
        <f t="shared" si="41"/>
        <v>6301.37</v>
      </c>
      <c r="BZ33" s="80">
        <f t="shared" si="41"/>
        <v>0</v>
      </c>
      <c r="CA33" s="80">
        <f t="shared" si="41"/>
        <v>30000</v>
      </c>
      <c r="CB33" s="80">
        <f t="shared" si="41"/>
        <v>250000</v>
      </c>
      <c r="CC33" s="80">
        <f t="shared" si="41"/>
        <v>18589.04</v>
      </c>
      <c r="CD33" s="80">
        <f t="shared" si="41"/>
        <v>0</v>
      </c>
      <c r="CE33" s="80">
        <f t="shared" si="41"/>
        <v>0</v>
      </c>
      <c r="CF33" s="80">
        <f t="shared" si="41"/>
        <v>250000</v>
      </c>
      <c r="CG33" s="80">
        <f t="shared" si="41"/>
        <v>26619.86</v>
      </c>
      <c r="CH33" s="80">
        <f t="shared" si="41"/>
        <v>0</v>
      </c>
      <c r="CI33" s="80">
        <f t="shared" si="41"/>
        <v>721.92</v>
      </c>
      <c r="CJ33" s="80">
        <f t="shared" si="41"/>
        <v>250000</v>
      </c>
      <c r="CK33" s="80">
        <f t="shared" si="41"/>
        <v>49445.090000000004</v>
      </c>
      <c r="CL33" s="80">
        <f t="shared" si="41"/>
        <v>1425.53</v>
      </c>
      <c r="CM33" s="80">
        <f t="shared" si="41"/>
        <v>0</v>
      </c>
      <c r="CN33" s="80">
        <f t="shared" si="41"/>
        <v>250000</v>
      </c>
      <c r="CO33" s="80">
        <f t="shared" si="41"/>
        <v>11893.84</v>
      </c>
      <c r="CP33" s="80">
        <f t="shared" si="41"/>
        <v>0</v>
      </c>
      <c r="CQ33" s="80">
        <f t="shared" si="41"/>
        <v>0</v>
      </c>
      <c r="CR33" s="80">
        <f t="shared" si="41"/>
        <v>250000</v>
      </c>
      <c r="CS33" s="80">
        <f t="shared" si="41"/>
        <v>9688.36</v>
      </c>
      <c r="CT33" s="80">
        <f t="shared" si="41"/>
        <v>0</v>
      </c>
      <c r="CU33" s="80">
        <f t="shared" si="41"/>
        <v>616.44</v>
      </c>
      <c r="CV33" s="80">
        <f t="shared" si="41"/>
        <v>250000</v>
      </c>
      <c r="CW33" s="80">
        <f t="shared" si="41"/>
        <v>6301.37</v>
      </c>
      <c r="CX33" s="80">
        <f t="shared" si="41"/>
        <v>1621.6000000000001</v>
      </c>
      <c r="CY33" s="80">
        <f t="shared" si="41"/>
        <v>0</v>
      </c>
      <c r="CZ33" s="80">
        <f t="shared" si="41"/>
        <v>250000</v>
      </c>
      <c r="DA33" s="80">
        <f t="shared" si="41"/>
        <v>27914.39</v>
      </c>
      <c r="DB33" s="80">
        <f t="shared" si="41"/>
        <v>0</v>
      </c>
      <c r="DC33" s="80">
        <f t="shared" si="41"/>
        <v>0</v>
      </c>
      <c r="DD33" s="80">
        <f t="shared" si="41"/>
        <v>250000</v>
      </c>
      <c r="DE33" s="80">
        <f t="shared" si="41"/>
        <v>16273.97</v>
      </c>
      <c r="DF33" s="80">
        <f t="shared" si="41"/>
        <v>0</v>
      </c>
      <c r="DG33" s="80">
        <f t="shared" si="41"/>
        <v>220.55</v>
      </c>
      <c r="DH33" s="80">
        <f t="shared" si="41"/>
        <v>2000000</v>
      </c>
      <c r="DI33" s="80">
        <f t="shared" si="41"/>
        <v>173027.29</v>
      </c>
      <c r="DJ33" s="80">
        <f t="shared" si="41"/>
        <v>3047.13</v>
      </c>
      <c r="DK33" s="80">
        <f t="shared" si="41"/>
        <v>31558.909999999996</v>
      </c>
      <c r="DL33" s="80">
        <f t="shared" si="41"/>
        <v>3650000</v>
      </c>
      <c r="DM33" s="80">
        <f t="shared" si="41"/>
        <v>18418.15</v>
      </c>
      <c r="DN33" s="80">
        <f t="shared" si="41"/>
        <v>0</v>
      </c>
      <c r="DO33" s="80">
        <f t="shared" si="41"/>
        <v>0</v>
      </c>
      <c r="DP33" s="80">
        <f t="shared" si="41"/>
        <v>0</v>
      </c>
      <c r="DQ33" s="80">
        <f t="shared" si="41"/>
        <v>0</v>
      </c>
      <c r="DR33" s="80">
        <f t="shared" si="41"/>
        <v>0</v>
      </c>
      <c r="DS33" s="80">
        <f t="shared" si="41"/>
        <v>0</v>
      </c>
      <c r="DT33" s="80">
        <f t="shared" si="41"/>
        <v>0</v>
      </c>
      <c r="DU33" s="80">
        <f t="shared" si="41"/>
        <v>0</v>
      </c>
      <c r="DV33" s="80">
        <f t="shared" si="41"/>
        <v>0</v>
      </c>
      <c r="DW33" s="80">
        <f t="shared" si="41"/>
        <v>0</v>
      </c>
      <c r="DX33" s="80">
        <f t="shared" si="41"/>
        <v>0</v>
      </c>
      <c r="DY33" s="80">
        <f t="shared" si="41"/>
        <v>0</v>
      </c>
      <c r="DZ33" s="80">
        <f t="shared" si="41"/>
        <v>0</v>
      </c>
      <c r="EA33" s="80">
        <f t="shared" si="41"/>
        <v>0</v>
      </c>
      <c r="EB33" s="80">
        <f t="shared" si="41"/>
        <v>0</v>
      </c>
      <c r="EC33" s="80">
        <f t="shared" si="41"/>
        <v>0</v>
      </c>
      <c r="ED33" s="80">
        <f t="shared" si="41"/>
        <v>0</v>
      </c>
      <c r="EE33" s="80">
        <f t="shared" si="41"/>
        <v>0</v>
      </c>
      <c r="EF33" s="80">
        <f t="shared" si="41"/>
        <v>0</v>
      </c>
      <c r="EG33" s="80">
        <f aca="true" t="shared" si="42" ref="EG33:FO33">EG10+EG16+EG26+EG32</f>
        <v>0</v>
      </c>
      <c r="EH33" s="80">
        <f t="shared" si="42"/>
        <v>0</v>
      </c>
      <c r="EI33" s="80">
        <f t="shared" si="42"/>
        <v>0</v>
      </c>
      <c r="EJ33" s="80">
        <f t="shared" si="42"/>
        <v>0</v>
      </c>
      <c r="EK33" s="80">
        <f t="shared" si="42"/>
        <v>0</v>
      </c>
      <c r="EL33" s="80">
        <f t="shared" si="42"/>
        <v>0</v>
      </c>
      <c r="EM33" s="80">
        <f t="shared" si="42"/>
        <v>0</v>
      </c>
      <c r="EN33" s="80">
        <f t="shared" si="42"/>
        <v>0</v>
      </c>
      <c r="EO33" s="80">
        <f t="shared" si="42"/>
        <v>0</v>
      </c>
      <c r="EP33" s="80">
        <f t="shared" si="42"/>
        <v>0</v>
      </c>
      <c r="EQ33" s="80">
        <f t="shared" si="42"/>
        <v>0</v>
      </c>
      <c r="ER33" s="80">
        <f t="shared" si="42"/>
        <v>0</v>
      </c>
      <c r="ES33" s="80">
        <f t="shared" si="42"/>
        <v>0</v>
      </c>
      <c r="ET33" s="80">
        <f t="shared" si="42"/>
        <v>0</v>
      </c>
      <c r="EU33" s="80">
        <f t="shared" si="42"/>
        <v>0</v>
      </c>
      <c r="EV33" s="80">
        <f t="shared" si="42"/>
        <v>0</v>
      </c>
      <c r="EW33" s="80">
        <f t="shared" si="42"/>
        <v>0</v>
      </c>
      <c r="EX33" s="80">
        <f t="shared" si="42"/>
        <v>0</v>
      </c>
      <c r="EY33" s="80">
        <f t="shared" si="42"/>
        <v>0</v>
      </c>
      <c r="EZ33" s="80">
        <f t="shared" si="42"/>
        <v>0</v>
      </c>
      <c r="FA33" s="80">
        <f t="shared" si="42"/>
        <v>0</v>
      </c>
      <c r="FB33" s="80">
        <f t="shared" si="42"/>
        <v>0</v>
      </c>
      <c r="FC33" s="80">
        <f t="shared" si="42"/>
        <v>0</v>
      </c>
      <c r="FD33" s="80">
        <f t="shared" si="42"/>
        <v>0</v>
      </c>
      <c r="FE33" s="80">
        <f t="shared" si="42"/>
        <v>0</v>
      </c>
      <c r="FF33" s="80">
        <f t="shared" si="42"/>
        <v>0</v>
      </c>
      <c r="FG33" s="80">
        <f t="shared" si="42"/>
        <v>0</v>
      </c>
      <c r="FH33" s="80">
        <f t="shared" si="42"/>
        <v>3650000</v>
      </c>
      <c r="FI33" s="80">
        <f t="shared" si="42"/>
        <v>18418.15</v>
      </c>
      <c r="FJ33" s="80">
        <f t="shared" si="42"/>
        <v>0</v>
      </c>
      <c r="FK33" s="80">
        <f t="shared" si="42"/>
        <v>0</v>
      </c>
      <c r="FL33" s="80">
        <f t="shared" si="42"/>
        <v>27464008.42</v>
      </c>
      <c r="FM33" s="80">
        <f t="shared" si="42"/>
        <v>75130.47</v>
      </c>
      <c r="FN33" s="80">
        <f t="shared" si="42"/>
        <v>0</v>
      </c>
      <c r="FO33" s="80">
        <f t="shared" si="42"/>
        <v>0</v>
      </c>
    </row>
    <row r="34" ht="12.75">
      <c r="BH34" s="1">
        <f>H33+BH33</f>
        <v>33114008.42</v>
      </c>
    </row>
    <row r="35" spans="113:169" ht="12.75">
      <c r="DI35" s="61"/>
      <c r="FM35" s="61"/>
    </row>
    <row r="36" ht="12.75" outlineLevel="1"/>
    <row r="37" spans="3:165" ht="12.75" outlineLevel="1">
      <c r="C37" s="1" t="s">
        <v>15</v>
      </c>
      <c r="F37" s="14"/>
      <c r="G37" s="14"/>
      <c r="J37" s="1" t="s">
        <v>87</v>
      </c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</row>
    <row r="38" spans="6:165" ht="12.75" outlineLevel="1">
      <c r="F38" s="15" t="s">
        <v>18</v>
      </c>
      <c r="G38" s="15"/>
      <c r="I38" s="16"/>
      <c r="J38" s="43" t="s">
        <v>19</v>
      </c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</row>
    <row r="39" spans="2:165" ht="12.75" outlineLevel="1">
      <c r="B39" s="1" t="s">
        <v>20</v>
      </c>
      <c r="F39" s="17"/>
      <c r="G39" s="17"/>
      <c r="I39" s="16"/>
      <c r="J39" s="16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</row>
    <row r="40" spans="3:165" ht="12.75" outlineLevel="1">
      <c r="C40" s="1" t="s">
        <v>16</v>
      </c>
      <c r="F40" s="14"/>
      <c r="G40" s="14"/>
      <c r="J40" s="1" t="s">
        <v>88</v>
      </c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</row>
    <row r="41" spans="6:10" ht="12.75" outlineLevel="1">
      <c r="F41" s="15" t="s">
        <v>18</v>
      </c>
      <c r="G41" s="15"/>
      <c r="I41" s="16"/>
      <c r="J41" s="43" t="s">
        <v>19</v>
      </c>
    </row>
    <row r="42" spans="6:9" ht="12.75" outlineLevel="1">
      <c r="F42" s="17"/>
      <c r="G42" s="17"/>
      <c r="H42" s="16"/>
      <c r="I42" s="16"/>
    </row>
    <row r="43" spans="3:4" ht="12.75" outlineLevel="1">
      <c r="C43" s="1" t="s">
        <v>17</v>
      </c>
      <c r="D43" s="1" t="s">
        <v>89</v>
      </c>
    </row>
    <row r="44" ht="12.75" outlineLevel="1"/>
    <row r="46" spans="1:11" ht="12.75" collapsed="1">
      <c r="A46" s="85" t="s">
        <v>121</v>
      </c>
      <c r="B46" s="86"/>
      <c r="C46" s="87"/>
      <c r="D46" s="87"/>
      <c r="E46" s="87"/>
      <c r="F46" s="87"/>
      <c r="G46" s="87"/>
      <c r="H46" s="88"/>
      <c r="K46" s="84"/>
    </row>
    <row r="47" spans="1:11" ht="12.75">
      <c r="A47" s="89" t="s">
        <v>123</v>
      </c>
      <c r="B47" s="90"/>
      <c r="C47" s="91"/>
      <c r="D47" s="14"/>
      <c r="E47" s="91">
        <v>164822.64</v>
      </c>
      <c r="F47" s="92" t="s">
        <v>122</v>
      </c>
      <c r="G47" s="91"/>
      <c r="H47" s="93"/>
      <c r="K47" s="84"/>
    </row>
  </sheetData>
  <sheetProtection/>
  <mergeCells count="176">
    <mergeCell ref="BD2:BG2"/>
    <mergeCell ref="BD3:BD4"/>
    <mergeCell ref="BE3:BE4"/>
    <mergeCell ref="BF3:BG3"/>
    <mergeCell ref="AZ2:BC2"/>
    <mergeCell ref="AZ3:AZ4"/>
    <mergeCell ref="BA3:BA4"/>
    <mergeCell ref="BB3:BC3"/>
    <mergeCell ref="AV2:AY2"/>
    <mergeCell ref="AV3:AV4"/>
    <mergeCell ref="AW3:AW4"/>
    <mergeCell ref="AX3:AY3"/>
    <mergeCell ref="AR2:AU2"/>
    <mergeCell ref="AR3:AR4"/>
    <mergeCell ref="AS3:AS4"/>
    <mergeCell ref="AT3:AU3"/>
    <mergeCell ref="AN2:AQ2"/>
    <mergeCell ref="AN3:AN4"/>
    <mergeCell ref="AO3:AO4"/>
    <mergeCell ref="AP3:AQ3"/>
    <mergeCell ref="AJ2:AM2"/>
    <mergeCell ref="AJ3:AJ4"/>
    <mergeCell ref="AK3:AK4"/>
    <mergeCell ref="AL3:AM3"/>
    <mergeCell ref="M3:M4"/>
    <mergeCell ref="AF2:AI2"/>
    <mergeCell ref="AF3:AF4"/>
    <mergeCell ref="AG3:AG4"/>
    <mergeCell ref="AH3:AI3"/>
    <mergeCell ref="AB2:AE2"/>
    <mergeCell ref="AB3:AB4"/>
    <mergeCell ref="AC3:AC4"/>
    <mergeCell ref="AD3:AE3"/>
    <mergeCell ref="FI3:FI4"/>
    <mergeCell ref="FJ3:FK3"/>
    <mergeCell ref="B12:FO12"/>
    <mergeCell ref="B18:FO18"/>
    <mergeCell ref="B28:FO28"/>
    <mergeCell ref="Y3:Y4"/>
    <mergeCell ref="Z3:AA3"/>
    <mergeCell ref="FM3:FM4"/>
    <mergeCell ref="FN3:FO3"/>
    <mergeCell ref="B6:FO6"/>
    <mergeCell ref="EW3:EW4"/>
    <mergeCell ref="EX3:EY3"/>
    <mergeCell ref="ET3:EU3"/>
    <mergeCell ref="EV3:EV4"/>
    <mergeCell ref="FL3:FL4"/>
    <mergeCell ref="FB3:FC3"/>
    <mergeCell ref="FD3:FD4"/>
    <mergeCell ref="FE3:FE4"/>
    <mergeCell ref="FF3:FG3"/>
    <mergeCell ref="FH3:FH4"/>
    <mergeCell ref="EL3:EM3"/>
    <mergeCell ref="EN3:EN4"/>
    <mergeCell ref="EO3:EO4"/>
    <mergeCell ref="EP3:EQ3"/>
    <mergeCell ref="ER3:ER4"/>
    <mergeCell ref="ES3:ES4"/>
    <mergeCell ref="EZ3:EZ4"/>
    <mergeCell ref="FA3:FA4"/>
    <mergeCell ref="EB3:EB4"/>
    <mergeCell ref="EC3:EC4"/>
    <mergeCell ref="ED3:EE3"/>
    <mergeCell ref="EF3:EF4"/>
    <mergeCell ref="EG3:EG4"/>
    <mergeCell ref="EH3:EI3"/>
    <mergeCell ref="EJ3:EJ4"/>
    <mergeCell ref="EK3:EK4"/>
    <mergeCell ref="DV3:DW3"/>
    <mergeCell ref="DX3:DX4"/>
    <mergeCell ref="DY3:DY4"/>
    <mergeCell ref="DZ3:EA3"/>
    <mergeCell ref="DQ3:DQ4"/>
    <mergeCell ref="DR3:DS3"/>
    <mergeCell ref="DT3:DT4"/>
    <mergeCell ref="DU3:DU4"/>
    <mergeCell ref="DL3:DL4"/>
    <mergeCell ref="DM3:DM4"/>
    <mergeCell ref="DN3:DO3"/>
    <mergeCell ref="DP3:DP4"/>
    <mergeCell ref="DF3:DG3"/>
    <mergeCell ref="DH3:DH4"/>
    <mergeCell ref="DI3:DI4"/>
    <mergeCell ref="DJ3:DK3"/>
    <mergeCell ref="DA3:DA4"/>
    <mergeCell ref="DB3:DC3"/>
    <mergeCell ref="DD3:DD4"/>
    <mergeCell ref="DE3:DE4"/>
    <mergeCell ref="CV3:CV4"/>
    <mergeCell ref="CW3:CW4"/>
    <mergeCell ref="CX3:CY3"/>
    <mergeCell ref="CZ3:CZ4"/>
    <mergeCell ref="CH3:CI3"/>
    <mergeCell ref="CJ3:CJ4"/>
    <mergeCell ref="CS3:CS4"/>
    <mergeCell ref="CT3:CU3"/>
    <mergeCell ref="CK3:CK4"/>
    <mergeCell ref="CL3:CM3"/>
    <mergeCell ref="CN3:CN4"/>
    <mergeCell ref="CO3:CO4"/>
    <mergeCell ref="DT2:DW2"/>
    <mergeCell ref="DX2:EA2"/>
    <mergeCell ref="EB2:EE2"/>
    <mergeCell ref="EF2:EI2"/>
    <mergeCell ref="CC3:CC4"/>
    <mergeCell ref="CD3:CE3"/>
    <mergeCell ref="CP3:CQ3"/>
    <mergeCell ref="CR3:CR4"/>
    <mergeCell ref="CF3:CF4"/>
    <mergeCell ref="CG3:CG4"/>
    <mergeCell ref="FH2:FK2"/>
    <mergeCell ref="FL2:FO2"/>
    <mergeCell ref="EJ2:EM2"/>
    <mergeCell ref="EN2:EQ2"/>
    <mergeCell ref="ER2:EU2"/>
    <mergeCell ref="EV2:EY2"/>
    <mergeCell ref="EZ2:FC2"/>
    <mergeCell ref="FD2:FG2"/>
    <mergeCell ref="DH2:DK2"/>
    <mergeCell ref="DL2:DO2"/>
    <mergeCell ref="DP2:DS2"/>
    <mergeCell ref="CN2:CQ2"/>
    <mergeCell ref="CR2:CU2"/>
    <mergeCell ref="CV2:CY2"/>
    <mergeCell ref="CZ2:DC2"/>
    <mergeCell ref="CF2:CI2"/>
    <mergeCell ref="CJ2:CM2"/>
    <mergeCell ref="BL2:BO2"/>
    <mergeCell ref="BP2:BS2"/>
    <mergeCell ref="BT2:BW2"/>
    <mergeCell ref="DD2:DG2"/>
    <mergeCell ref="BX2:CA2"/>
    <mergeCell ref="CB2:CE2"/>
    <mergeCell ref="BU3:BU4"/>
    <mergeCell ref="BV3:BW3"/>
    <mergeCell ref="BX3:BX4"/>
    <mergeCell ref="BY3:BY4"/>
    <mergeCell ref="BZ3:CA3"/>
    <mergeCell ref="CB3:CB4"/>
    <mergeCell ref="BL3:BL4"/>
    <mergeCell ref="BM3:BM4"/>
    <mergeCell ref="BN3:BO3"/>
    <mergeCell ref="BP3:BP4"/>
    <mergeCell ref="BQ3:BQ4"/>
    <mergeCell ref="BR3:BS3"/>
    <mergeCell ref="BT3:BT4"/>
    <mergeCell ref="T2:W2"/>
    <mergeCell ref="U3:U4"/>
    <mergeCell ref="V3:W3"/>
    <mergeCell ref="X2:AA2"/>
    <mergeCell ref="X3:X4"/>
    <mergeCell ref="T3:T4"/>
    <mergeCell ref="BH2:BK2"/>
    <mergeCell ref="BH3:BH4"/>
    <mergeCell ref="BI3:BI4"/>
    <mergeCell ref="BJ3:BK3"/>
    <mergeCell ref="H3:H4"/>
    <mergeCell ref="I3:I4"/>
    <mergeCell ref="J3:K3"/>
    <mergeCell ref="P2:S2"/>
    <mergeCell ref="N3:O3"/>
    <mergeCell ref="P3:P4"/>
    <mergeCell ref="Q3:Q4"/>
    <mergeCell ref="R3:S3"/>
    <mergeCell ref="L3:L4"/>
    <mergeCell ref="A1:FO1"/>
    <mergeCell ref="A2:A4"/>
    <mergeCell ref="B2:B4"/>
    <mergeCell ref="C2:C4"/>
    <mergeCell ref="D2:D4"/>
    <mergeCell ref="L2:O2"/>
    <mergeCell ref="E2:E4"/>
    <mergeCell ref="F2:F4"/>
    <mergeCell ref="G2:G4"/>
    <mergeCell ref="H2:K2"/>
  </mergeCells>
  <printOptions/>
  <pageMargins left="0.32" right="0.32" top="0.37" bottom="0.28" header="0.2" footer="0.24"/>
  <pageSetup horizontalDpi="600" verticalDpi="600" orientation="portrait" paperSize="8" scale="63" r:id="rId3"/>
  <colBreaks count="1" manualBreakCount="1">
    <brk id="60" max="42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P44"/>
  <sheetViews>
    <sheetView view="pageBreakPreview" zoomScale="75" zoomScaleNormal="75" zoomScaleSheetLayoutView="75" zoomScalePageLayoutView="0" workbookViewId="0" topLeftCell="A1">
      <pane xSplit="6" ySplit="4" topLeftCell="DK16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1" sqref="A1:FO1"/>
    </sheetView>
  </sheetViews>
  <sheetFormatPr defaultColWidth="9.00390625" defaultRowHeight="12.75" outlineLevelRow="1" outlineLevelCol="3"/>
  <cols>
    <col min="1" max="1" width="3.375" style="74" customWidth="1"/>
    <col min="2" max="2" width="14.00390625" style="1" customWidth="1"/>
    <col min="3" max="3" width="15.25390625" style="1" customWidth="1"/>
    <col min="4" max="4" width="11.75390625" style="1" customWidth="1"/>
    <col min="5" max="5" width="14.75390625" style="1" customWidth="1" outlineLevel="1"/>
    <col min="6" max="6" width="10.75390625" style="1" customWidth="1" outlineLevel="1"/>
    <col min="7" max="7" width="16.125" style="1" customWidth="1" outlineLevel="1"/>
    <col min="8" max="8" width="15.00390625" style="1" customWidth="1"/>
    <col min="9" max="9" width="11.75390625" style="1" bestFit="1" customWidth="1"/>
    <col min="10" max="10" width="6.125" style="1" customWidth="1"/>
    <col min="11" max="11" width="6.00390625" style="1" customWidth="1"/>
    <col min="12" max="12" width="9.125" style="1" hidden="1" customWidth="1" outlineLevel="1"/>
    <col min="13" max="13" width="11.375" style="1" hidden="1" customWidth="1" outlineLevel="1"/>
    <col min="14" max="15" width="3.625" style="1" hidden="1" customWidth="1" outlineLevel="1"/>
    <col min="16" max="16" width="9.125" style="1" hidden="1" customWidth="1" outlineLevel="2"/>
    <col min="17" max="17" width="11.375" style="1" hidden="1" customWidth="1" outlineLevel="2"/>
    <col min="18" max="18" width="3.625" style="1" hidden="1" customWidth="1" outlineLevel="2"/>
    <col min="19" max="19" width="3.75390625" style="1" hidden="1" customWidth="1" outlineLevel="2"/>
    <col min="20" max="20" width="9.125" style="1" hidden="1" customWidth="1" outlineLevel="2"/>
    <col min="21" max="21" width="12.125" style="1" hidden="1" customWidth="1" outlineLevel="2"/>
    <col min="22" max="22" width="3.625" style="1" hidden="1" customWidth="1" outlineLevel="2"/>
    <col min="23" max="23" width="3.75390625" style="1" hidden="1" customWidth="1" outlineLevel="2"/>
    <col min="24" max="24" width="10.25390625" style="1" hidden="1" customWidth="1" outlineLevel="2"/>
    <col min="25" max="25" width="9.875" style="1" hidden="1" customWidth="1" outlineLevel="2"/>
    <col min="26" max="26" width="9.25390625" style="1" hidden="1" customWidth="1" outlineLevel="2"/>
    <col min="27" max="27" width="8.125" style="1" hidden="1" customWidth="1" outlineLevel="2"/>
    <col min="28" max="28" width="10.125" style="1" hidden="1" customWidth="1" outlineLevel="2"/>
    <col min="29" max="29" width="12.125" style="1" hidden="1" customWidth="1" outlineLevel="2"/>
    <col min="30" max="30" width="3.625" style="1" hidden="1" customWidth="1" outlineLevel="2"/>
    <col min="31" max="31" width="3.75390625" style="1" hidden="1" customWidth="1" outlineLevel="2"/>
    <col min="32" max="32" width="11.625" style="1" hidden="1" customWidth="1" outlineLevel="2"/>
    <col min="33" max="33" width="11.00390625" style="1" hidden="1" customWidth="1" outlineLevel="2"/>
    <col min="34" max="34" width="3.625" style="1" hidden="1" customWidth="1" outlineLevel="2"/>
    <col min="35" max="35" width="7.75390625" style="1" hidden="1" customWidth="1" outlineLevel="2"/>
    <col min="36" max="36" width="9.125" style="1" hidden="1" customWidth="1" outlineLevel="2"/>
    <col min="37" max="37" width="11.25390625" style="1" hidden="1" customWidth="1" outlineLevel="2"/>
    <col min="38" max="38" width="3.625" style="1" hidden="1" customWidth="1" outlineLevel="2"/>
    <col min="39" max="39" width="3.75390625" style="1" hidden="1" customWidth="1" outlineLevel="2"/>
    <col min="40" max="40" width="14.625" style="1" hidden="1" customWidth="1" outlineLevel="2"/>
    <col min="41" max="41" width="12.00390625" style="1" hidden="1" customWidth="1" outlineLevel="2"/>
    <col min="42" max="42" width="9.25390625" style="1" hidden="1" customWidth="1" outlineLevel="2"/>
    <col min="43" max="43" width="3.75390625" style="1" hidden="1" customWidth="1" outlineLevel="2"/>
    <col min="44" max="44" width="9.125" style="1" hidden="1" customWidth="1" outlineLevel="2"/>
    <col min="45" max="45" width="11.75390625" style="1" hidden="1" customWidth="1" outlineLevel="2"/>
    <col min="46" max="46" width="3.625" style="1" hidden="1" customWidth="1" outlineLevel="2"/>
    <col min="47" max="47" width="9.25390625" style="1" hidden="1" customWidth="1" outlineLevel="2"/>
    <col min="48" max="48" width="9.125" style="1" hidden="1" customWidth="1" outlineLevel="2"/>
    <col min="49" max="49" width="12.00390625" style="1" hidden="1" customWidth="1" outlineLevel="2"/>
    <col min="50" max="50" width="10.625" style="1" hidden="1" customWidth="1" outlineLevel="2"/>
    <col min="51" max="51" width="3.75390625" style="1" hidden="1" customWidth="1" outlineLevel="2"/>
    <col min="52" max="52" width="9.125" style="1" hidden="1" customWidth="1" outlineLevel="2"/>
    <col min="53" max="53" width="12.375" style="1" hidden="1" customWidth="1" outlineLevel="2"/>
    <col min="54" max="54" width="3.625" style="1" hidden="1" customWidth="1" outlineLevel="2"/>
    <col min="55" max="55" width="3.75390625" style="1" hidden="1" customWidth="1" outlineLevel="2"/>
    <col min="56" max="56" width="15.125" style="1" hidden="1" customWidth="1" outlineLevel="2"/>
    <col min="57" max="57" width="11.125" style="1" hidden="1" customWidth="1" outlineLevel="2"/>
    <col min="58" max="58" width="9.25390625" style="1" hidden="1" customWidth="1" outlineLevel="2"/>
    <col min="59" max="59" width="8.25390625" style="1" hidden="1" customWidth="1" outlineLevel="2"/>
    <col min="60" max="60" width="15.375" style="1" bestFit="1" customWidth="1" collapsed="1"/>
    <col min="61" max="61" width="12.625" style="1" bestFit="1" customWidth="1"/>
    <col min="62" max="62" width="10.25390625" style="1" bestFit="1" customWidth="1"/>
    <col min="63" max="63" width="11.625" style="1" bestFit="1" customWidth="1"/>
    <col min="64" max="65" width="9.125" style="1" hidden="1" customWidth="1" outlineLevel="1"/>
    <col min="66" max="66" width="3.375" style="1" hidden="1" customWidth="1" outlineLevel="1"/>
    <col min="67" max="67" width="3.125" style="1" hidden="1" customWidth="1" outlineLevel="1"/>
    <col min="68" max="68" width="9.125" style="1" hidden="1" customWidth="1" outlineLevel="2"/>
    <col min="69" max="69" width="10.25390625" style="1" hidden="1" customWidth="1" outlineLevel="2"/>
    <col min="70" max="70" width="5.25390625" style="1" hidden="1" customWidth="1" outlineLevel="2"/>
    <col min="71" max="71" width="3.875" style="1" hidden="1" customWidth="1" outlineLevel="2"/>
    <col min="72" max="72" width="11.375" style="1" hidden="1" customWidth="1" outlineLevel="2"/>
    <col min="73" max="73" width="11.125" style="1" hidden="1" customWidth="1" outlineLevel="2"/>
    <col min="74" max="74" width="5.25390625" style="1" hidden="1" customWidth="1" outlineLevel="2"/>
    <col min="75" max="75" width="3.875" style="1" hidden="1" customWidth="1" outlineLevel="2"/>
    <col min="76" max="76" width="9.125" style="1" hidden="1" customWidth="1" outlineLevel="2"/>
    <col min="77" max="77" width="11.125" style="1" hidden="1" customWidth="1" outlineLevel="2"/>
    <col min="78" max="78" width="8.625" style="1" hidden="1" customWidth="1" outlineLevel="2"/>
    <col min="79" max="79" width="6.75390625" style="1" hidden="1" customWidth="1" outlineLevel="2"/>
    <col min="80" max="80" width="14.00390625" style="1" hidden="1" customWidth="1" outlineLevel="2"/>
    <col min="81" max="81" width="12.00390625" style="1" hidden="1" customWidth="1" outlineLevel="2"/>
    <col min="82" max="82" width="5.25390625" style="1" hidden="1" customWidth="1" outlineLevel="2"/>
    <col min="83" max="83" width="3.875" style="1" hidden="1" customWidth="1" outlineLevel="2"/>
    <col min="84" max="84" width="9.125" style="1" hidden="1" customWidth="1" outlineLevel="2"/>
    <col min="85" max="85" width="12.00390625" style="1" hidden="1" customWidth="1" outlineLevel="2"/>
    <col min="86" max="86" width="5.25390625" style="1" hidden="1" customWidth="1" outlineLevel="2"/>
    <col min="87" max="87" width="9.25390625" style="1" hidden="1" customWidth="1" outlineLevel="2"/>
    <col min="88" max="88" width="11.875" style="1" hidden="1" customWidth="1" outlineLevel="2"/>
    <col min="89" max="90" width="10.25390625" style="1" hidden="1" customWidth="1" outlineLevel="2"/>
    <col min="91" max="91" width="3.875" style="1" hidden="1" customWidth="1" outlineLevel="2"/>
    <col min="92" max="92" width="9.125" style="1" hidden="1" customWidth="1" outlineLevel="2"/>
    <col min="93" max="93" width="11.625" style="1" hidden="1" customWidth="1" outlineLevel="2"/>
    <col min="94" max="94" width="5.25390625" style="1" hidden="1" customWidth="1" outlineLevel="2"/>
    <col min="95" max="95" width="3.875" style="1" hidden="1" customWidth="1" outlineLevel="2"/>
    <col min="96" max="96" width="9.125" style="1" hidden="1" customWidth="1" outlineLevel="2"/>
    <col min="97" max="97" width="10.375" style="1" hidden="1" customWidth="1" outlineLevel="2"/>
    <col min="98" max="98" width="5.25390625" style="1" hidden="1" customWidth="1" outlineLevel="2"/>
    <col min="99" max="99" width="9.25390625" style="1" hidden="1" customWidth="1" outlineLevel="2"/>
    <col min="100" max="100" width="11.875" style="1" hidden="1" customWidth="1" outlineLevel="2"/>
    <col min="101" max="101" width="10.375" style="1" hidden="1" customWidth="1" outlineLevel="2"/>
    <col min="102" max="102" width="12.00390625" style="1" hidden="1" customWidth="1" outlineLevel="2"/>
    <col min="103" max="103" width="3.875" style="1" hidden="1" customWidth="1" outlineLevel="2"/>
    <col min="104" max="104" width="10.375" style="1" hidden="1" customWidth="1" outlineLevel="2"/>
    <col min="105" max="105" width="12.00390625" style="1" hidden="1" customWidth="1" outlineLevel="2"/>
    <col min="106" max="106" width="5.25390625" style="1" hidden="1" customWidth="1" outlineLevel="2"/>
    <col min="107" max="107" width="3.875" style="1" hidden="1" customWidth="1" outlineLevel="2"/>
    <col min="108" max="108" width="11.875" style="1" hidden="1" customWidth="1" outlineLevel="2"/>
    <col min="109" max="109" width="10.125" style="1" hidden="1" customWidth="1" outlineLevel="2"/>
    <col min="110" max="110" width="5.25390625" style="1" hidden="1" customWidth="1" outlineLevel="2"/>
    <col min="111" max="111" width="8.125" style="1" hidden="1" customWidth="1" outlineLevel="2"/>
    <col min="112" max="112" width="15.125" style="1" bestFit="1" customWidth="1" collapsed="1"/>
    <col min="113" max="113" width="12.625" style="1" bestFit="1" customWidth="1"/>
    <col min="114" max="114" width="10.25390625" style="1" bestFit="1" customWidth="1"/>
    <col min="115" max="115" width="12.125" style="1" customWidth="1"/>
    <col min="116" max="117" width="9.125" style="1" hidden="1" customWidth="1" outlineLevel="2"/>
    <col min="118" max="118" width="3.00390625" style="1" hidden="1" customWidth="1" outlineLevel="2"/>
    <col min="119" max="119" width="3.25390625" style="1" hidden="1" customWidth="1" outlineLevel="2"/>
    <col min="120" max="120" width="12.625" style="1" hidden="1" customWidth="1" outlineLevel="3"/>
    <col min="121" max="121" width="9.125" style="1" hidden="1" customWidth="1" outlineLevel="3"/>
    <col min="122" max="122" width="5.25390625" style="1" hidden="1" customWidth="1" outlineLevel="3"/>
    <col min="123" max="123" width="3.875" style="1" hidden="1" customWidth="1" outlineLevel="3"/>
    <col min="124" max="125" width="9.125" style="1" hidden="1" customWidth="1" outlineLevel="3"/>
    <col min="126" max="126" width="5.25390625" style="1" hidden="1" customWidth="1" outlineLevel="3"/>
    <col min="127" max="127" width="3.875" style="1" hidden="1" customWidth="1" outlineLevel="3"/>
    <col min="128" max="129" width="9.125" style="1" hidden="1" customWidth="1" outlineLevel="3"/>
    <col min="130" max="130" width="5.25390625" style="1" hidden="1" customWidth="1" outlineLevel="3"/>
    <col min="131" max="131" width="3.875" style="1" hidden="1" customWidth="1" outlineLevel="3"/>
    <col min="132" max="133" width="9.125" style="1" hidden="1" customWidth="1" outlineLevel="3"/>
    <col min="134" max="134" width="5.25390625" style="1" hidden="1" customWidth="1" outlineLevel="3"/>
    <col min="135" max="135" width="3.875" style="1" hidden="1" customWidth="1" outlineLevel="3"/>
    <col min="136" max="137" width="9.125" style="1" hidden="1" customWidth="1" outlineLevel="3"/>
    <col min="138" max="138" width="5.25390625" style="1" hidden="1" customWidth="1" outlineLevel="3"/>
    <col min="139" max="139" width="3.875" style="1" hidden="1" customWidth="1" outlineLevel="3"/>
    <col min="140" max="141" width="9.125" style="1" hidden="1" customWidth="1" outlineLevel="3"/>
    <col min="142" max="142" width="5.25390625" style="1" hidden="1" customWidth="1" outlineLevel="3"/>
    <col min="143" max="143" width="3.875" style="1" hidden="1" customWidth="1" outlineLevel="3"/>
    <col min="144" max="145" width="9.125" style="1" hidden="1" customWidth="1" outlineLevel="3"/>
    <col min="146" max="146" width="5.25390625" style="1" hidden="1" customWidth="1" outlineLevel="3"/>
    <col min="147" max="147" width="3.875" style="1" hidden="1" customWidth="1" outlineLevel="3"/>
    <col min="148" max="149" width="9.125" style="1" hidden="1" customWidth="1" outlineLevel="3"/>
    <col min="150" max="150" width="5.25390625" style="1" hidden="1" customWidth="1" outlineLevel="3"/>
    <col min="151" max="151" width="3.875" style="1" hidden="1" customWidth="1" outlineLevel="3"/>
    <col min="152" max="152" width="10.375" style="1" hidden="1" customWidth="1" outlineLevel="3"/>
    <col min="153" max="153" width="14.625" style="1" hidden="1" customWidth="1" outlineLevel="3"/>
    <col min="154" max="154" width="5.25390625" style="1" hidden="1" customWidth="1" outlineLevel="3"/>
    <col min="155" max="155" width="3.875" style="1" hidden="1" customWidth="1" outlineLevel="3"/>
    <col min="156" max="157" width="9.125" style="1" hidden="1" customWidth="1" outlineLevel="3"/>
    <col min="158" max="158" width="5.25390625" style="1" hidden="1" customWidth="1" outlineLevel="3"/>
    <col min="159" max="159" width="3.875" style="1" hidden="1" customWidth="1" outlineLevel="3"/>
    <col min="160" max="160" width="11.375" style="1" hidden="1" customWidth="1" outlineLevel="3"/>
    <col min="161" max="161" width="9.125" style="1" hidden="1" customWidth="1" outlineLevel="3"/>
    <col min="162" max="162" width="5.25390625" style="1" hidden="1" customWidth="1" outlineLevel="3"/>
    <col min="163" max="163" width="3.875" style="1" hidden="1" customWidth="1" outlineLevel="3"/>
    <col min="164" max="164" width="15.125" style="1" customWidth="1" outlineLevel="1" collapsed="1"/>
    <col min="165" max="165" width="11.625" style="1" customWidth="1" outlineLevel="1"/>
    <col min="166" max="167" width="3.00390625" style="1" customWidth="1" outlineLevel="1"/>
    <col min="168" max="168" width="16.125" style="1" bestFit="1" customWidth="1"/>
    <col min="169" max="169" width="15.75390625" style="1" customWidth="1"/>
    <col min="170" max="170" width="5.875" style="1" bestFit="1" customWidth="1"/>
    <col min="171" max="171" width="5.625" style="1" bestFit="1" customWidth="1"/>
    <col min="172" max="172" width="11.625" style="1" customWidth="1"/>
    <col min="173" max="16384" width="9.125" style="1" customWidth="1"/>
  </cols>
  <sheetData>
    <row r="1" spans="1:171" s="35" customFormat="1" ht="27.75" customHeight="1" thickBot="1">
      <c r="A1" s="139" t="s">
        <v>150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  <c r="DK1" s="139"/>
      <c r="DL1" s="139"/>
      <c r="DM1" s="139"/>
      <c r="DN1" s="139"/>
      <c r="DO1" s="139"/>
      <c r="DP1" s="139"/>
      <c r="DQ1" s="139"/>
      <c r="DR1" s="139"/>
      <c r="DS1" s="139"/>
      <c r="DT1" s="139"/>
      <c r="DU1" s="139"/>
      <c r="DV1" s="139"/>
      <c r="DW1" s="139"/>
      <c r="DX1" s="139"/>
      <c r="DY1" s="139"/>
      <c r="DZ1" s="139"/>
      <c r="EA1" s="139"/>
      <c r="EB1" s="139"/>
      <c r="EC1" s="139"/>
      <c r="ED1" s="139"/>
      <c r="EE1" s="139"/>
      <c r="EF1" s="139"/>
      <c r="EG1" s="139"/>
      <c r="EH1" s="139"/>
      <c r="EI1" s="139"/>
      <c r="EJ1" s="139"/>
      <c r="EK1" s="139"/>
      <c r="EL1" s="139"/>
      <c r="EM1" s="139"/>
      <c r="EN1" s="139"/>
      <c r="EO1" s="139"/>
      <c r="EP1" s="139"/>
      <c r="EQ1" s="139"/>
      <c r="ER1" s="139"/>
      <c r="ES1" s="139"/>
      <c r="ET1" s="139"/>
      <c r="EU1" s="139"/>
      <c r="EV1" s="139"/>
      <c r="EW1" s="139"/>
      <c r="EX1" s="139"/>
      <c r="EY1" s="139"/>
      <c r="EZ1" s="139"/>
      <c r="FA1" s="139"/>
      <c r="FB1" s="139"/>
      <c r="FC1" s="139"/>
      <c r="FD1" s="139"/>
      <c r="FE1" s="139"/>
      <c r="FF1" s="139"/>
      <c r="FG1" s="139"/>
      <c r="FH1" s="139"/>
      <c r="FI1" s="139"/>
      <c r="FJ1" s="139"/>
      <c r="FK1" s="139"/>
      <c r="FL1" s="139"/>
      <c r="FM1" s="139"/>
      <c r="FN1" s="139"/>
      <c r="FO1" s="139"/>
    </row>
    <row r="2" spans="1:171" s="62" customFormat="1" ht="44.25" customHeight="1">
      <c r="A2" s="189" t="s">
        <v>0</v>
      </c>
      <c r="B2" s="143" t="s">
        <v>1</v>
      </c>
      <c r="C2" s="143" t="s">
        <v>2</v>
      </c>
      <c r="D2" s="143" t="s">
        <v>10</v>
      </c>
      <c r="E2" s="148" t="s">
        <v>3</v>
      </c>
      <c r="F2" s="148" t="s">
        <v>11</v>
      </c>
      <c r="G2" s="151" t="s">
        <v>4</v>
      </c>
      <c r="H2" s="146" t="s">
        <v>145</v>
      </c>
      <c r="I2" s="147"/>
      <c r="J2" s="147"/>
      <c r="K2" s="147"/>
      <c r="L2" s="146" t="s">
        <v>53</v>
      </c>
      <c r="M2" s="147"/>
      <c r="N2" s="147"/>
      <c r="O2" s="147"/>
      <c r="P2" s="146" t="s">
        <v>54</v>
      </c>
      <c r="Q2" s="147"/>
      <c r="R2" s="147"/>
      <c r="S2" s="147"/>
      <c r="T2" s="146" t="s">
        <v>55</v>
      </c>
      <c r="U2" s="147"/>
      <c r="V2" s="147"/>
      <c r="W2" s="147"/>
      <c r="X2" s="146" t="s">
        <v>56</v>
      </c>
      <c r="Y2" s="147"/>
      <c r="Z2" s="147"/>
      <c r="AA2" s="147"/>
      <c r="AB2" s="146" t="s">
        <v>57</v>
      </c>
      <c r="AC2" s="147"/>
      <c r="AD2" s="147"/>
      <c r="AE2" s="147"/>
      <c r="AF2" s="146" t="s">
        <v>58</v>
      </c>
      <c r="AG2" s="147"/>
      <c r="AH2" s="147"/>
      <c r="AI2" s="147"/>
      <c r="AJ2" s="146" t="s">
        <v>59</v>
      </c>
      <c r="AK2" s="147"/>
      <c r="AL2" s="147"/>
      <c r="AM2" s="147"/>
      <c r="AN2" s="146" t="s">
        <v>60</v>
      </c>
      <c r="AO2" s="147"/>
      <c r="AP2" s="147"/>
      <c r="AQ2" s="147"/>
      <c r="AR2" s="146" t="s">
        <v>61</v>
      </c>
      <c r="AS2" s="147"/>
      <c r="AT2" s="147"/>
      <c r="AU2" s="147"/>
      <c r="AV2" s="146" t="s">
        <v>62</v>
      </c>
      <c r="AW2" s="147"/>
      <c r="AX2" s="147"/>
      <c r="AY2" s="147"/>
      <c r="AZ2" s="146" t="s">
        <v>63</v>
      </c>
      <c r="BA2" s="147"/>
      <c r="BB2" s="147"/>
      <c r="BC2" s="147"/>
      <c r="BD2" s="146" t="s">
        <v>64</v>
      </c>
      <c r="BE2" s="183"/>
      <c r="BF2" s="183"/>
      <c r="BG2" s="184"/>
      <c r="BH2" s="160" t="s">
        <v>146</v>
      </c>
      <c r="BI2" s="161"/>
      <c r="BJ2" s="161"/>
      <c r="BK2" s="162"/>
      <c r="BL2" s="168" t="s">
        <v>22</v>
      </c>
      <c r="BM2" s="169"/>
      <c r="BN2" s="169"/>
      <c r="BO2" s="169"/>
      <c r="BP2" s="168" t="s">
        <v>23</v>
      </c>
      <c r="BQ2" s="169"/>
      <c r="BR2" s="169"/>
      <c r="BS2" s="169"/>
      <c r="BT2" s="168" t="s">
        <v>24</v>
      </c>
      <c r="BU2" s="169"/>
      <c r="BV2" s="169"/>
      <c r="BW2" s="169"/>
      <c r="BX2" s="168" t="s">
        <v>25</v>
      </c>
      <c r="BY2" s="169"/>
      <c r="BZ2" s="169"/>
      <c r="CA2" s="169"/>
      <c r="CB2" s="168" t="s">
        <v>26</v>
      </c>
      <c r="CC2" s="169"/>
      <c r="CD2" s="169"/>
      <c r="CE2" s="169"/>
      <c r="CF2" s="168" t="s">
        <v>27</v>
      </c>
      <c r="CG2" s="169"/>
      <c r="CH2" s="169"/>
      <c r="CI2" s="169"/>
      <c r="CJ2" s="168" t="s">
        <v>28</v>
      </c>
      <c r="CK2" s="169"/>
      <c r="CL2" s="169"/>
      <c r="CM2" s="169"/>
      <c r="CN2" s="168" t="s">
        <v>29</v>
      </c>
      <c r="CO2" s="169"/>
      <c r="CP2" s="169"/>
      <c r="CQ2" s="169"/>
      <c r="CR2" s="168" t="s">
        <v>30</v>
      </c>
      <c r="CS2" s="169"/>
      <c r="CT2" s="169"/>
      <c r="CU2" s="169"/>
      <c r="CV2" s="168" t="s">
        <v>31</v>
      </c>
      <c r="CW2" s="169"/>
      <c r="CX2" s="169"/>
      <c r="CY2" s="169"/>
      <c r="CZ2" s="171" t="s">
        <v>90</v>
      </c>
      <c r="DA2" s="172"/>
      <c r="DB2" s="172"/>
      <c r="DC2" s="173"/>
      <c r="DD2" s="168" t="s">
        <v>97</v>
      </c>
      <c r="DE2" s="169"/>
      <c r="DF2" s="169"/>
      <c r="DG2" s="169"/>
      <c r="DH2" s="170" t="s">
        <v>147</v>
      </c>
      <c r="DI2" s="169"/>
      <c r="DJ2" s="169"/>
      <c r="DK2" s="169"/>
      <c r="DL2" s="168" t="s">
        <v>32</v>
      </c>
      <c r="DM2" s="169"/>
      <c r="DN2" s="169"/>
      <c r="DO2" s="169"/>
      <c r="DP2" s="168" t="s">
        <v>33</v>
      </c>
      <c r="DQ2" s="169"/>
      <c r="DR2" s="169"/>
      <c r="DS2" s="169"/>
      <c r="DT2" s="168" t="s">
        <v>34</v>
      </c>
      <c r="DU2" s="169"/>
      <c r="DV2" s="169"/>
      <c r="DW2" s="169"/>
      <c r="DX2" s="168" t="s">
        <v>35</v>
      </c>
      <c r="DY2" s="169"/>
      <c r="DZ2" s="169"/>
      <c r="EA2" s="169"/>
      <c r="EB2" s="168" t="s">
        <v>36</v>
      </c>
      <c r="EC2" s="169"/>
      <c r="ED2" s="169"/>
      <c r="EE2" s="169"/>
      <c r="EF2" s="168" t="s">
        <v>37</v>
      </c>
      <c r="EG2" s="169"/>
      <c r="EH2" s="169"/>
      <c r="EI2" s="169"/>
      <c r="EJ2" s="168" t="s">
        <v>38</v>
      </c>
      <c r="EK2" s="169"/>
      <c r="EL2" s="169"/>
      <c r="EM2" s="169"/>
      <c r="EN2" s="168" t="s">
        <v>39</v>
      </c>
      <c r="EO2" s="169"/>
      <c r="EP2" s="169"/>
      <c r="EQ2" s="169"/>
      <c r="ER2" s="168" t="s">
        <v>40</v>
      </c>
      <c r="ES2" s="169"/>
      <c r="ET2" s="169"/>
      <c r="EU2" s="169"/>
      <c r="EV2" s="168" t="s">
        <v>41</v>
      </c>
      <c r="EW2" s="169"/>
      <c r="EX2" s="169"/>
      <c r="EY2" s="169"/>
      <c r="EZ2" s="168" t="s">
        <v>42</v>
      </c>
      <c r="FA2" s="169"/>
      <c r="FB2" s="169"/>
      <c r="FC2" s="169"/>
      <c r="FD2" s="168" t="s">
        <v>43</v>
      </c>
      <c r="FE2" s="169"/>
      <c r="FF2" s="169"/>
      <c r="FG2" s="169"/>
      <c r="FH2" s="170" t="s">
        <v>46</v>
      </c>
      <c r="FI2" s="169"/>
      <c r="FJ2" s="169"/>
      <c r="FK2" s="169"/>
      <c r="FL2" s="168" t="s">
        <v>47</v>
      </c>
      <c r="FM2" s="169"/>
      <c r="FN2" s="169"/>
      <c r="FO2" s="174"/>
    </row>
    <row r="3" spans="1:171" ht="12.75" customHeight="1">
      <c r="A3" s="190"/>
      <c r="B3" s="144"/>
      <c r="C3" s="144"/>
      <c r="D3" s="144"/>
      <c r="E3" s="149"/>
      <c r="F3" s="149"/>
      <c r="G3" s="152"/>
      <c r="H3" s="155" t="s">
        <v>5</v>
      </c>
      <c r="I3" s="157" t="s">
        <v>6</v>
      </c>
      <c r="J3" s="154" t="s">
        <v>9</v>
      </c>
      <c r="K3" s="154"/>
      <c r="L3" s="155" t="s">
        <v>5</v>
      </c>
      <c r="M3" s="157" t="s">
        <v>6</v>
      </c>
      <c r="N3" s="154" t="s">
        <v>9</v>
      </c>
      <c r="O3" s="154"/>
      <c r="P3" s="155" t="s">
        <v>5</v>
      </c>
      <c r="Q3" s="157" t="s">
        <v>6</v>
      </c>
      <c r="R3" s="154" t="s">
        <v>9</v>
      </c>
      <c r="S3" s="154"/>
      <c r="T3" s="155" t="s">
        <v>5</v>
      </c>
      <c r="U3" s="157" t="s">
        <v>6</v>
      </c>
      <c r="V3" s="154" t="s">
        <v>9</v>
      </c>
      <c r="W3" s="154"/>
      <c r="X3" s="155" t="s">
        <v>5</v>
      </c>
      <c r="Y3" s="157" t="s">
        <v>6</v>
      </c>
      <c r="Z3" s="154" t="s">
        <v>9</v>
      </c>
      <c r="AA3" s="154"/>
      <c r="AB3" s="155" t="s">
        <v>5</v>
      </c>
      <c r="AC3" s="157" t="s">
        <v>6</v>
      </c>
      <c r="AD3" s="154" t="s">
        <v>9</v>
      </c>
      <c r="AE3" s="154"/>
      <c r="AF3" s="155" t="s">
        <v>5</v>
      </c>
      <c r="AG3" s="157" t="s">
        <v>6</v>
      </c>
      <c r="AH3" s="154" t="s">
        <v>9</v>
      </c>
      <c r="AI3" s="154"/>
      <c r="AJ3" s="155" t="s">
        <v>5</v>
      </c>
      <c r="AK3" s="157" t="s">
        <v>6</v>
      </c>
      <c r="AL3" s="154" t="s">
        <v>9</v>
      </c>
      <c r="AM3" s="154"/>
      <c r="AN3" s="155" t="s">
        <v>5</v>
      </c>
      <c r="AO3" s="157" t="s">
        <v>6</v>
      </c>
      <c r="AP3" s="154" t="s">
        <v>9</v>
      </c>
      <c r="AQ3" s="154"/>
      <c r="AR3" s="155" t="s">
        <v>5</v>
      </c>
      <c r="AS3" s="157" t="s">
        <v>6</v>
      </c>
      <c r="AT3" s="154" t="s">
        <v>9</v>
      </c>
      <c r="AU3" s="154"/>
      <c r="AV3" s="155" t="s">
        <v>5</v>
      </c>
      <c r="AW3" s="157" t="s">
        <v>6</v>
      </c>
      <c r="AX3" s="154" t="s">
        <v>9</v>
      </c>
      <c r="AY3" s="154"/>
      <c r="AZ3" s="155" t="s">
        <v>5</v>
      </c>
      <c r="BA3" s="157" t="s">
        <v>6</v>
      </c>
      <c r="BB3" s="154" t="s">
        <v>9</v>
      </c>
      <c r="BC3" s="154"/>
      <c r="BD3" s="155" t="s">
        <v>5</v>
      </c>
      <c r="BE3" s="185" t="s">
        <v>6</v>
      </c>
      <c r="BF3" s="187" t="s">
        <v>9</v>
      </c>
      <c r="BG3" s="188"/>
      <c r="BH3" s="155" t="s">
        <v>5</v>
      </c>
      <c r="BI3" s="157" t="s">
        <v>6</v>
      </c>
      <c r="BJ3" s="154" t="s">
        <v>9</v>
      </c>
      <c r="BK3" s="154"/>
      <c r="BL3" s="159" t="s">
        <v>5</v>
      </c>
      <c r="BM3" s="163" t="s">
        <v>6</v>
      </c>
      <c r="BN3" s="165" t="s">
        <v>9</v>
      </c>
      <c r="BO3" s="165"/>
      <c r="BP3" s="159" t="s">
        <v>5</v>
      </c>
      <c r="BQ3" s="166" t="s">
        <v>6</v>
      </c>
      <c r="BR3" s="165" t="s">
        <v>9</v>
      </c>
      <c r="BS3" s="165"/>
      <c r="BT3" s="159" t="s">
        <v>5</v>
      </c>
      <c r="BU3" s="166" t="s">
        <v>6</v>
      </c>
      <c r="BV3" s="165" t="s">
        <v>9</v>
      </c>
      <c r="BW3" s="165"/>
      <c r="BX3" s="159" t="s">
        <v>5</v>
      </c>
      <c r="BY3" s="166" t="s">
        <v>6</v>
      </c>
      <c r="BZ3" s="165" t="s">
        <v>9</v>
      </c>
      <c r="CA3" s="165"/>
      <c r="CB3" s="159" t="s">
        <v>5</v>
      </c>
      <c r="CC3" s="166" t="s">
        <v>6</v>
      </c>
      <c r="CD3" s="165" t="s">
        <v>9</v>
      </c>
      <c r="CE3" s="165"/>
      <c r="CF3" s="159" t="s">
        <v>5</v>
      </c>
      <c r="CG3" s="166" t="s">
        <v>6</v>
      </c>
      <c r="CH3" s="165" t="s">
        <v>9</v>
      </c>
      <c r="CI3" s="165"/>
      <c r="CJ3" s="159" t="s">
        <v>5</v>
      </c>
      <c r="CK3" s="166" t="s">
        <v>6</v>
      </c>
      <c r="CL3" s="165" t="s">
        <v>9</v>
      </c>
      <c r="CM3" s="165"/>
      <c r="CN3" s="159" t="s">
        <v>5</v>
      </c>
      <c r="CO3" s="166" t="s">
        <v>6</v>
      </c>
      <c r="CP3" s="165" t="s">
        <v>9</v>
      </c>
      <c r="CQ3" s="165"/>
      <c r="CR3" s="159" t="s">
        <v>5</v>
      </c>
      <c r="CS3" s="166" t="s">
        <v>6</v>
      </c>
      <c r="CT3" s="165" t="s">
        <v>9</v>
      </c>
      <c r="CU3" s="165"/>
      <c r="CV3" s="159" t="s">
        <v>5</v>
      </c>
      <c r="CW3" s="166" t="s">
        <v>6</v>
      </c>
      <c r="CX3" s="165" t="s">
        <v>9</v>
      </c>
      <c r="CY3" s="165"/>
      <c r="CZ3" s="159" t="s">
        <v>5</v>
      </c>
      <c r="DA3" s="163" t="s">
        <v>6</v>
      </c>
      <c r="DB3" s="175" t="s">
        <v>9</v>
      </c>
      <c r="DC3" s="176"/>
      <c r="DD3" s="159" t="s">
        <v>5</v>
      </c>
      <c r="DE3" s="166" t="s">
        <v>6</v>
      </c>
      <c r="DF3" s="165" t="s">
        <v>9</v>
      </c>
      <c r="DG3" s="165"/>
      <c r="DH3" s="159" t="s">
        <v>5</v>
      </c>
      <c r="DI3" s="166" t="s">
        <v>6</v>
      </c>
      <c r="DJ3" s="165" t="s">
        <v>9</v>
      </c>
      <c r="DK3" s="165"/>
      <c r="DL3" s="159" t="s">
        <v>5</v>
      </c>
      <c r="DM3" s="166" t="s">
        <v>6</v>
      </c>
      <c r="DN3" s="165" t="s">
        <v>9</v>
      </c>
      <c r="DO3" s="165"/>
      <c r="DP3" s="159" t="s">
        <v>5</v>
      </c>
      <c r="DQ3" s="166" t="s">
        <v>6</v>
      </c>
      <c r="DR3" s="165" t="s">
        <v>9</v>
      </c>
      <c r="DS3" s="165"/>
      <c r="DT3" s="159" t="s">
        <v>5</v>
      </c>
      <c r="DU3" s="166" t="s">
        <v>6</v>
      </c>
      <c r="DV3" s="165" t="s">
        <v>9</v>
      </c>
      <c r="DW3" s="165"/>
      <c r="DX3" s="159" t="s">
        <v>5</v>
      </c>
      <c r="DY3" s="166" t="s">
        <v>6</v>
      </c>
      <c r="DZ3" s="165" t="s">
        <v>9</v>
      </c>
      <c r="EA3" s="165"/>
      <c r="EB3" s="159" t="s">
        <v>5</v>
      </c>
      <c r="EC3" s="166" t="s">
        <v>6</v>
      </c>
      <c r="ED3" s="165" t="s">
        <v>9</v>
      </c>
      <c r="EE3" s="165"/>
      <c r="EF3" s="159" t="s">
        <v>5</v>
      </c>
      <c r="EG3" s="166" t="s">
        <v>6</v>
      </c>
      <c r="EH3" s="165" t="s">
        <v>9</v>
      </c>
      <c r="EI3" s="165"/>
      <c r="EJ3" s="159" t="s">
        <v>5</v>
      </c>
      <c r="EK3" s="166" t="s">
        <v>6</v>
      </c>
      <c r="EL3" s="165" t="s">
        <v>9</v>
      </c>
      <c r="EM3" s="165"/>
      <c r="EN3" s="159" t="s">
        <v>5</v>
      </c>
      <c r="EO3" s="166" t="s">
        <v>6</v>
      </c>
      <c r="EP3" s="165" t="s">
        <v>9</v>
      </c>
      <c r="EQ3" s="165"/>
      <c r="ER3" s="159" t="s">
        <v>5</v>
      </c>
      <c r="ES3" s="166" t="s">
        <v>6</v>
      </c>
      <c r="ET3" s="165" t="s">
        <v>9</v>
      </c>
      <c r="EU3" s="165"/>
      <c r="EV3" s="159" t="s">
        <v>5</v>
      </c>
      <c r="EW3" s="166" t="s">
        <v>6</v>
      </c>
      <c r="EX3" s="165" t="s">
        <v>9</v>
      </c>
      <c r="EY3" s="165"/>
      <c r="EZ3" s="159" t="s">
        <v>5</v>
      </c>
      <c r="FA3" s="166" t="s">
        <v>6</v>
      </c>
      <c r="FB3" s="165" t="s">
        <v>9</v>
      </c>
      <c r="FC3" s="165"/>
      <c r="FD3" s="159" t="s">
        <v>5</v>
      </c>
      <c r="FE3" s="166" t="s">
        <v>6</v>
      </c>
      <c r="FF3" s="165" t="s">
        <v>9</v>
      </c>
      <c r="FG3" s="165"/>
      <c r="FH3" s="159" t="s">
        <v>5</v>
      </c>
      <c r="FI3" s="166" t="s">
        <v>6</v>
      </c>
      <c r="FJ3" s="165" t="s">
        <v>9</v>
      </c>
      <c r="FK3" s="165"/>
      <c r="FL3" s="159" t="s">
        <v>5</v>
      </c>
      <c r="FM3" s="166" t="s">
        <v>6</v>
      </c>
      <c r="FN3" s="165" t="s">
        <v>9</v>
      </c>
      <c r="FO3" s="182"/>
    </row>
    <row r="4" spans="1:172" s="119" customFormat="1" ht="57" customHeight="1">
      <c r="A4" s="191"/>
      <c r="B4" s="145"/>
      <c r="C4" s="145"/>
      <c r="D4" s="145"/>
      <c r="E4" s="150"/>
      <c r="F4" s="150"/>
      <c r="G4" s="153"/>
      <c r="H4" s="156"/>
      <c r="I4" s="158"/>
      <c r="J4" s="36" t="s">
        <v>8</v>
      </c>
      <c r="K4" s="36" t="s">
        <v>7</v>
      </c>
      <c r="L4" s="156"/>
      <c r="M4" s="158"/>
      <c r="N4" s="36" t="s">
        <v>8</v>
      </c>
      <c r="O4" s="36" t="s">
        <v>7</v>
      </c>
      <c r="P4" s="156"/>
      <c r="Q4" s="158"/>
      <c r="R4" s="36" t="s">
        <v>8</v>
      </c>
      <c r="S4" s="36" t="s">
        <v>7</v>
      </c>
      <c r="T4" s="156"/>
      <c r="U4" s="158"/>
      <c r="V4" s="36" t="s">
        <v>8</v>
      </c>
      <c r="W4" s="36" t="s">
        <v>7</v>
      </c>
      <c r="X4" s="156"/>
      <c r="Y4" s="158"/>
      <c r="Z4" s="36" t="s">
        <v>8</v>
      </c>
      <c r="AA4" s="36" t="s">
        <v>7</v>
      </c>
      <c r="AB4" s="156"/>
      <c r="AC4" s="158"/>
      <c r="AD4" s="36" t="s">
        <v>8</v>
      </c>
      <c r="AE4" s="36" t="s">
        <v>7</v>
      </c>
      <c r="AF4" s="156"/>
      <c r="AG4" s="158"/>
      <c r="AH4" s="36" t="s">
        <v>8</v>
      </c>
      <c r="AI4" s="36" t="s">
        <v>7</v>
      </c>
      <c r="AJ4" s="156"/>
      <c r="AK4" s="158"/>
      <c r="AL4" s="36" t="s">
        <v>8</v>
      </c>
      <c r="AM4" s="36" t="s">
        <v>7</v>
      </c>
      <c r="AN4" s="156"/>
      <c r="AO4" s="158"/>
      <c r="AP4" s="36" t="s">
        <v>8</v>
      </c>
      <c r="AQ4" s="36" t="s">
        <v>7</v>
      </c>
      <c r="AR4" s="156"/>
      <c r="AS4" s="158"/>
      <c r="AT4" s="36" t="s">
        <v>8</v>
      </c>
      <c r="AU4" s="36" t="s">
        <v>7</v>
      </c>
      <c r="AV4" s="156"/>
      <c r="AW4" s="158"/>
      <c r="AX4" s="36" t="s">
        <v>8</v>
      </c>
      <c r="AY4" s="36" t="s">
        <v>7</v>
      </c>
      <c r="AZ4" s="156"/>
      <c r="BA4" s="158"/>
      <c r="BB4" s="36" t="s">
        <v>8</v>
      </c>
      <c r="BC4" s="36" t="s">
        <v>7</v>
      </c>
      <c r="BD4" s="156"/>
      <c r="BE4" s="186"/>
      <c r="BF4" s="36" t="s">
        <v>8</v>
      </c>
      <c r="BG4" s="36" t="s">
        <v>7</v>
      </c>
      <c r="BH4" s="156"/>
      <c r="BI4" s="158"/>
      <c r="BJ4" s="36" t="s">
        <v>8</v>
      </c>
      <c r="BK4" s="36" t="s">
        <v>7</v>
      </c>
      <c r="BL4" s="145"/>
      <c r="BM4" s="164"/>
      <c r="BN4" s="6" t="s">
        <v>8</v>
      </c>
      <c r="BO4" s="6" t="s">
        <v>7</v>
      </c>
      <c r="BP4" s="145"/>
      <c r="BQ4" s="167"/>
      <c r="BR4" s="6" t="s">
        <v>8</v>
      </c>
      <c r="BS4" s="6" t="s">
        <v>7</v>
      </c>
      <c r="BT4" s="145"/>
      <c r="BU4" s="167"/>
      <c r="BV4" s="6" t="s">
        <v>8</v>
      </c>
      <c r="BW4" s="6" t="s">
        <v>7</v>
      </c>
      <c r="BX4" s="145"/>
      <c r="BY4" s="167"/>
      <c r="BZ4" s="6" t="s">
        <v>8</v>
      </c>
      <c r="CA4" s="6" t="s">
        <v>7</v>
      </c>
      <c r="CB4" s="145"/>
      <c r="CC4" s="167"/>
      <c r="CD4" s="6" t="s">
        <v>8</v>
      </c>
      <c r="CE4" s="6" t="s">
        <v>7</v>
      </c>
      <c r="CF4" s="145"/>
      <c r="CG4" s="167"/>
      <c r="CH4" s="6" t="s">
        <v>8</v>
      </c>
      <c r="CI4" s="6" t="s">
        <v>7</v>
      </c>
      <c r="CJ4" s="145"/>
      <c r="CK4" s="167"/>
      <c r="CL4" s="6" t="s">
        <v>8</v>
      </c>
      <c r="CM4" s="6" t="s">
        <v>7</v>
      </c>
      <c r="CN4" s="145"/>
      <c r="CO4" s="167"/>
      <c r="CP4" s="6" t="s">
        <v>8</v>
      </c>
      <c r="CQ4" s="6" t="s">
        <v>7</v>
      </c>
      <c r="CR4" s="145"/>
      <c r="CS4" s="167"/>
      <c r="CT4" s="6" t="s">
        <v>8</v>
      </c>
      <c r="CU4" s="6" t="s">
        <v>7</v>
      </c>
      <c r="CV4" s="145"/>
      <c r="CW4" s="167"/>
      <c r="CX4" s="6" t="s">
        <v>8</v>
      </c>
      <c r="CY4" s="6" t="s">
        <v>7</v>
      </c>
      <c r="CZ4" s="145"/>
      <c r="DA4" s="164"/>
      <c r="DB4" s="6" t="s">
        <v>8</v>
      </c>
      <c r="DC4" s="6" t="s">
        <v>7</v>
      </c>
      <c r="DD4" s="145"/>
      <c r="DE4" s="167"/>
      <c r="DF4" s="6" t="s">
        <v>8</v>
      </c>
      <c r="DG4" s="6" t="s">
        <v>7</v>
      </c>
      <c r="DH4" s="145"/>
      <c r="DI4" s="167"/>
      <c r="DJ4" s="6" t="s">
        <v>8</v>
      </c>
      <c r="DK4" s="6" t="s">
        <v>7</v>
      </c>
      <c r="DL4" s="145"/>
      <c r="DM4" s="167"/>
      <c r="DN4" s="6" t="s">
        <v>8</v>
      </c>
      <c r="DO4" s="6" t="s">
        <v>7</v>
      </c>
      <c r="DP4" s="145"/>
      <c r="DQ4" s="167"/>
      <c r="DR4" s="6" t="s">
        <v>8</v>
      </c>
      <c r="DS4" s="6" t="s">
        <v>7</v>
      </c>
      <c r="DT4" s="145"/>
      <c r="DU4" s="167"/>
      <c r="DV4" s="6" t="s">
        <v>8</v>
      </c>
      <c r="DW4" s="6" t="s">
        <v>7</v>
      </c>
      <c r="DX4" s="145"/>
      <c r="DY4" s="167"/>
      <c r="DZ4" s="6" t="s">
        <v>8</v>
      </c>
      <c r="EA4" s="6" t="s">
        <v>7</v>
      </c>
      <c r="EB4" s="145"/>
      <c r="EC4" s="167"/>
      <c r="ED4" s="6" t="s">
        <v>8</v>
      </c>
      <c r="EE4" s="6" t="s">
        <v>7</v>
      </c>
      <c r="EF4" s="145"/>
      <c r="EG4" s="167"/>
      <c r="EH4" s="6" t="s">
        <v>8</v>
      </c>
      <c r="EI4" s="6" t="s">
        <v>7</v>
      </c>
      <c r="EJ4" s="145"/>
      <c r="EK4" s="167"/>
      <c r="EL4" s="6" t="s">
        <v>8</v>
      </c>
      <c r="EM4" s="6" t="s">
        <v>7</v>
      </c>
      <c r="EN4" s="145"/>
      <c r="EO4" s="167"/>
      <c r="EP4" s="6" t="s">
        <v>8</v>
      </c>
      <c r="EQ4" s="6" t="s">
        <v>7</v>
      </c>
      <c r="ER4" s="145"/>
      <c r="ES4" s="167"/>
      <c r="ET4" s="6" t="s">
        <v>8</v>
      </c>
      <c r="EU4" s="6" t="s">
        <v>7</v>
      </c>
      <c r="EV4" s="145"/>
      <c r="EW4" s="167"/>
      <c r="EX4" s="6" t="s">
        <v>8</v>
      </c>
      <c r="EY4" s="6" t="s">
        <v>7</v>
      </c>
      <c r="EZ4" s="145"/>
      <c r="FA4" s="167"/>
      <c r="FB4" s="6" t="s">
        <v>8</v>
      </c>
      <c r="FC4" s="6" t="s">
        <v>7</v>
      </c>
      <c r="FD4" s="145"/>
      <c r="FE4" s="167"/>
      <c r="FF4" s="6" t="s">
        <v>8</v>
      </c>
      <c r="FG4" s="6" t="s">
        <v>7</v>
      </c>
      <c r="FH4" s="145"/>
      <c r="FI4" s="167"/>
      <c r="FJ4" s="6" t="s">
        <v>8</v>
      </c>
      <c r="FK4" s="6" t="s">
        <v>7</v>
      </c>
      <c r="FL4" s="145"/>
      <c r="FM4" s="167"/>
      <c r="FN4" s="6" t="s">
        <v>8</v>
      </c>
      <c r="FO4" s="118" t="s">
        <v>7</v>
      </c>
      <c r="FP4" s="119" t="s">
        <v>108</v>
      </c>
    </row>
    <row r="5" spans="1:171" s="10" customFormat="1" ht="12.75">
      <c r="A5" s="65">
        <v>1</v>
      </c>
      <c r="B5" s="25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2">
        <v>9</v>
      </c>
      <c r="J5" s="9">
        <v>10</v>
      </c>
      <c r="K5" s="2">
        <v>11</v>
      </c>
      <c r="L5" s="9">
        <v>12</v>
      </c>
      <c r="M5" s="9">
        <v>13</v>
      </c>
      <c r="N5" s="9">
        <v>14</v>
      </c>
      <c r="O5" s="9">
        <v>15</v>
      </c>
      <c r="P5" s="9">
        <v>12</v>
      </c>
      <c r="Q5" s="9"/>
      <c r="R5" s="9"/>
      <c r="S5" s="9"/>
      <c r="T5" s="9">
        <v>12</v>
      </c>
      <c r="U5" s="9"/>
      <c r="V5" s="9"/>
      <c r="W5" s="9"/>
      <c r="X5" s="9">
        <v>12</v>
      </c>
      <c r="Y5" s="9"/>
      <c r="Z5" s="9"/>
      <c r="AA5" s="9"/>
      <c r="AB5" s="9">
        <v>12</v>
      </c>
      <c r="AC5" s="9"/>
      <c r="AD5" s="9"/>
      <c r="AE5" s="9"/>
      <c r="AF5" s="9">
        <v>12</v>
      </c>
      <c r="AG5" s="9"/>
      <c r="AH5" s="9"/>
      <c r="AI5" s="9"/>
      <c r="AJ5" s="9">
        <v>12</v>
      </c>
      <c r="AK5" s="9"/>
      <c r="AL5" s="9"/>
      <c r="AM5" s="9"/>
      <c r="AN5" s="9">
        <v>12</v>
      </c>
      <c r="AO5" s="9"/>
      <c r="AP5" s="9"/>
      <c r="AQ5" s="9"/>
      <c r="AR5" s="9">
        <v>12</v>
      </c>
      <c r="AS5" s="9"/>
      <c r="AT5" s="9"/>
      <c r="AU5" s="9"/>
      <c r="AV5" s="9">
        <v>12</v>
      </c>
      <c r="AW5" s="9"/>
      <c r="AX5" s="9"/>
      <c r="AY5" s="9"/>
      <c r="AZ5" s="9">
        <v>12</v>
      </c>
      <c r="BA5" s="9"/>
      <c r="BB5" s="9"/>
      <c r="BC5" s="9"/>
      <c r="BD5" s="9">
        <v>12</v>
      </c>
      <c r="BE5" s="9"/>
      <c r="BF5" s="9"/>
      <c r="BG5" s="9"/>
      <c r="BH5" s="9">
        <v>16</v>
      </c>
      <c r="BI5" s="9">
        <v>17</v>
      </c>
      <c r="BJ5" s="9">
        <v>18</v>
      </c>
      <c r="BK5" s="9">
        <v>19</v>
      </c>
      <c r="BL5" s="9">
        <v>20</v>
      </c>
      <c r="BM5" s="2">
        <v>21</v>
      </c>
      <c r="BN5" s="9">
        <v>22</v>
      </c>
      <c r="BO5" s="2">
        <v>23</v>
      </c>
      <c r="BP5" s="9">
        <v>12</v>
      </c>
      <c r="BQ5" s="2">
        <v>13</v>
      </c>
      <c r="BR5" s="9">
        <v>14</v>
      </c>
      <c r="BS5" s="2">
        <v>15</v>
      </c>
      <c r="BT5" s="9">
        <v>12</v>
      </c>
      <c r="BU5" s="2">
        <v>13</v>
      </c>
      <c r="BV5" s="9">
        <v>14</v>
      </c>
      <c r="BW5" s="2">
        <v>15</v>
      </c>
      <c r="BX5" s="9">
        <v>12</v>
      </c>
      <c r="BY5" s="2">
        <v>13</v>
      </c>
      <c r="BZ5" s="9">
        <v>14</v>
      </c>
      <c r="CA5" s="2">
        <v>15</v>
      </c>
      <c r="CB5" s="9">
        <v>12</v>
      </c>
      <c r="CC5" s="2">
        <v>13</v>
      </c>
      <c r="CD5" s="9">
        <v>14</v>
      </c>
      <c r="CE5" s="2">
        <v>15</v>
      </c>
      <c r="CF5" s="9">
        <v>12</v>
      </c>
      <c r="CG5" s="2">
        <v>13</v>
      </c>
      <c r="CH5" s="9">
        <v>14</v>
      </c>
      <c r="CI5" s="2">
        <v>15</v>
      </c>
      <c r="CJ5" s="9">
        <v>12</v>
      </c>
      <c r="CK5" s="2">
        <v>13</v>
      </c>
      <c r="CL5" s="9">
        <v>14</v>
      </c>
      <c r="CM5" s="2">
        <v>15</v>
      </c>
      <c r="CN5" s="9">
        <v>12</v>
      </c>
      <c r="CO5" s="2">
        <v>13</v>
      </c>
      <c r="CP5" s="9">
        <v>14</v>
      </c>
      <c r="CQ5" s="2">
        <v>15</v>
      </c>
      <c r="CR5" s="9">
        <v>12</v>
      </c>
      <c r="CS5" s="2">
        <v>13</v>
      </c>
      <c r="CT5" s="9">
        <v>14</v>
      </c>
      <c r="CU5" s="2">
        <v>15</v>
      </c>
      <c r="CV5" s="9">
        <v>12</v>
      </c>
      <c r="CW5" s="2">
        <v>13</v>
      </c>
      <c r="CX5" s="9">
        <v>14</v>
      </c>
      <c r="CY5" s="2">
        <v>15</v>
      </c>
      <c r="CZ5" s="9">
        <v>12</v>
      </c>
      <c r="DA5" s="2">
        <v>13</v>
      </c>
      <c r="DB5" s="9">
        <v>14</v>
      </c>
      <c r="DC5" s="2">
        <v>15</v>
      </c>
      <c r="DD5" s="9">
        <v>12</v>
      </c>
      <c r="DE5" s="2">
        <v>13</v>
      </c>
      <c r="DF5" s="9">
        <v>14</v>
      </c>
      <c r="DG5" s="2">
        <v>15</v>
      </c>
      <c r="DH5" s="9">
        <v>24</v>
      </c>
      <c r="DI5" s="2">
        <v>25</v>
      </c>
      <c r="DJ5" s="9">
        <v>26</v>
      </c>
      <c r="DK5" s="2">
        <v>27</v>
      </c>
      <c r="DL5" s="9">
        <v>28</v>
      </c>
      <c r="DM5" s="2">
        <v>29</v>
      </c>
      <c r="DN5" s="9">
        <v>30</v>
      </c>
      <c r="DO5" s="2">
        <v>31</v>
      </c>
      <c r="DP5" s="9">
        <v>12</v>
      </c>
      <c r="DQ5" s="2">
        <v>13</v>
      </c>
      <c r="DR5" s="9">
        <v>14</v>
      </c>
      <c r="DS5" s="2">
        <v>15</v>
      </c>
      <c r="DT5" s="9">
        <v>12</v>
      </c>
      <c r="DU5" s="2">
        <v>13</v>
      </c>
      <c r="DV5" s="9">
        <v>14</v>
      </c>
      <c r="DW5" s="2">
        <v>15</v>
      </c>
      <c r="DX5" s="9">
        <v>12</v>
      </c>
      <c r="DY5" s="2">
        <v>13</v>
      </c>
      <c r="DZ5" s="9">
        <v>14</v>
      </c>
      <c r="EA5" s="2">
        <v>15</v>
      </c>
      <c r="EB5" s="9">
        <v>12</v>
      </c>
      <c r="EC5" s="2">
        <v>13</v>
      </c>
      <c r="ED5" s="9">
        <v>14</v>
      </c>
      <c r="EE5" s="2">
        <v>15</v>
      </c>
      <c r="EF5" s="9">
        <v>12</v>
      </c>
      <c r="EG5" s="2">
        <v>13</v>
      </c>
      <c r="EH5" s="9">
        <v>14</v>
      </c>
      <c r="EI5" s="2">
        <v>15</v>
      </c>
      <c r="EJ5" s="9">
        <v>12</v>
      </c>
      <c r="EK5" s="2">
        <v>13</v>
      </c>
      <c r="EL5" s="9">
        <v>14</v>
      </c>
      <c r="EM5" s="2">
        <v>15</v>
      </c>
      <c r="EN5" s="9">
        <v>12</v>
      </c>
      <c r="EO5" s="2">
        <v>13</v>
      </c>
      <c r="EP5" s="9">
        <v>14</v>
      </c>
      <c r="EQ5" s="2">
        <v>15</v>
      </c>
      <c r="ER5" s="9">
        <v>12</v>
      </c>
      <c r="ES5" s="2">
        <v>13</v>
      </c>
      <c r="ET5" s="9">
        <v>14</v>
      </c>
      <c r="EU5" s="2">
        <v>15</v>
      </c>
      <c r="EV5" s="9">
        <v>12</v>
      </c>
      <c r="EW5" s="2">
        <v>13</v>
      </c>
      <c r="EX5" s="9">
        <v>14</v>
      </c>
      <c r="EY5" s="2">
        <v>15</v>
      </c>
      <c r="EZ5" s="9">
        <v>12</v>
      </c>
      <c r="FA5" s="2">
        <v>13</v>
      </c>
      <c r="FB5" s="9">
        <v>14</v>
      </c>
      <c r="FC5" s="2">
        <v>15</v>
      </c>
      <c r="FD5" s="9">
        <v>12</v>
      </c>
      <c r="FE5" s="2">
        <v>13</v>
      </c>
      <c r="FF5" s="9">
        <v>14</v>
      </c>
      <c r="FG5" s="2">
        <v>15</v>
      </c>
      <c r="FH5" s="9">
        <v>32</v>
      </c>
      <c r="FI5" s="2">
        <v>33</v>
      </c>
      <c r="FJ5" s="9">
        <v>34</v>
      </c>
      <c r="FK5" s="2">
        <v>35</v>
      </c>
      <c r="FL5" s="9" t="s">
        <v>69</v>
      </c>
      <c r="FM5" s="2" t="s">
        <v>70</v>
      </c>
      <c r="FN5" s="9">
        <v>38</v>
      </c>
      <c r="FO5" s="39">
        <v>39</v>
      </c>
    </row>
    <row r="6" spans="1:171" s="51" customFormat="1" ht="22.5" customHeight="1">
      <c r="A6" s="66" t="s">
        <v>12</v>
      </c>
      <c r="B6" s="177" t="s">
        <v>45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78"/>
      <c r="DF6" s="178"/>
      <c r="DG6" s="178"/>
      <c r="DH6" s="178"/>
      <c r="DI6" s="178"/>
      <c r="DJ6" s="178"/>
      <c r="DK6" s="178"/>
      <c r="DL6" s="178"/>
      <c r="DM6" s="178"/>
      <c r="DN6" s="178"/>
      <c r="DO6" s="178"/>
      <c r="DP6" s="178"/>
      <c r="DQ6" s="178"/>
      <c r="DR6" s="178"/>
      <c r="DS6" s="178"/>
      <c r="DT6" s="178"/>
      <c r="DU6" s="178"/>
      <c r="DV6" s="178"/>
      <c r="DW6" s="178"/>
      <c r="DX6" s="178"/>
      <c r="DY6" s="178"/>
      <c r="DZ6" s="178"/>
      <c r="EA6" s="178"/>
      <c r="EB6" s="178"/>
      <c r="EC6" s="178"/>
      <c r="ED6" s="178"/>
      <c r="EE6" s="178"/>
      <c r="EF6" s="178"/>
      <c r="EG6" s="178"/>
      <c r="EH6" s="178"/>
      <c r="EI6" s="178"/>
      <c r="EJ6" s="178"/>
      <c r="EK6" s="178"/>
      <c r="EL6" s="178"/>
      <c r="EM6" s="178"/>
      <c r="EN6" s="178"/>
      <c r="EO6" s="178"/>
      <c r="EP6" s="178"/>
      <c r="EQ6" s="178"/>
      <c r="ER6" s="178"/>
      <c r="ES6" s="178"/>
      <c r="ET6" s="178"/>
      <c r="EU6" s="178"/>
      <c r="EV6" s="178"/>
      <c r="EW6" s="178"/>
      <c r="EX6" s="178"/>
      <c r="EY6" s="178"/>
      <c r="EZ6" s="178"/>
      <c r="FA6" s="178"/>
      <c r="FB6" s="178"/>
      <c r="FC6" s="178"/>
      <c r="FD6" s="178"/>
      <c r="FE6" s="178"/>
      <c r="FF6" s="178"/>
      <c r="FG6" s="178"/>
      <c r="FH6" s="178"/>
      <c r="FI6" s="178"/>
      <c r="FJ6" s="178"/>
      <c r="FK6" s="178"/>
      <c r="FL6" s="178"/>
      <c r="FM6" s="178"/>
      <c r="FN6" s="178"/>
      <c r="FO6" s="179"/>
    </row>
    <row r="7" spans="1:171" ht="12.75">
      <c r="A7" s="67"/>
      <c r="B7" s="26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>
        <f aca="true" t="shared" si="0" ref="BH7:BK9">L7+P7+T7+X7+AB7+AF7+AJ7+AN7+AR7+AV7+AZ7+BD7</f>
        <v>0</v>
      </c>
      <c r="BI7" s="3">
        <f t="shared" si="0"/>
        <v>0</v>
      </c>
      <c r="BJ7" s="3">
        <f t="shared" si="0"/>
        <v>0</v>
      </c>
      <c r="BK7" s="3">
        <f t="shared" si="0"/>
        <v>0</v>
      </c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>
        <f aca="true" t="shared" si="1" ref="DH7:DK9">BL7+BP7+BT7+BX7+CB7+CF7+CJ7+CN7+CR7+CV7+CZ7+DD7</f>
        <v>0</v>
      </c>
      <c r="DI7" s="3">
        <f t="shared" si="1"/>
        <v>0</v>
      </c>
      <c r="DJ7" s="3">
        <f t="shared" si="1"/>
        <v>0</v>
      </c>
      <c r="DK7" s="3">
        <f t="shared" si="1"/>
        <v>0</v>
      </c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>
        <f aca="true" t="shared" si="2" ref="FH7:FK9">DL7+DP7+DT7+DX7+EB7+EF7+EJ7+EN7+ER7+EV7+EZ7+FD7</f>
        <v>0</v>
      </c>
      <c r="FI7" s="3">
        <f t="shared" si="2"/>
        <v>0</v>
      </c>
      <c r="FJ7" s="3">
        <f t="shared" si="2"/>
        <v>0</v>
      </c>
      <c r="FK7" s="3">
        <f t="shared" si="2"/>
        <v>0</v>
      </c>
      <c r="FL7" s="3">
        <f aca="true" t="shared" si="3" ref="FL7:FO9">H7+BH7-DH7-FH7</f>
        <v>0</v>
      </c>
      <c r="FM7" s="60">
        <f t="shared" si="3"/>
        <v>0</v>
      </c>
      <c r="FN7" s="3">
        <f t="shared" si="3"/>
        <v>0</v>
      </c>
      <c r="FO7" s="40">
        <f t="shared" si="3"/>
        <v>0</v>
      </c>
    </row>
    <row r="8" spans="1:171" ht="12.75">
      <c r="A8" s="64"/>
      <c r="B8" s="27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3">
        <f t="shared" si="0"/>
        <v>0</v>
      </c>
      <c r="BI8" s="3">
        <f t="shared" si="0"/>
        <v>0</v>
      </c>
      <c r="BJ8" s="3">
        <f t="shared" si="0"/>
        <v>0</v>
      </c>
      <c r="BK8" s="3">
        <f t="shared" si="0"/>
        <v>0</v>
      </c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3">
        <f t="shared" si="1"/>
        <v>0</v>
      </c>
      <c r="DI8" s="3">
        <f t="shared" si="1"/>
        <v>0</v>
      </c>
      <c r="DJ8" s="3">
        <f t="shared" si="1"/>
        <v>0</v>
      </c>
      <c r="DK8" s="3">
        <f t="shared" si="1"/>
        <v>0</v>
      </c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3">
        <f t="shared" si="2"/>
        <v>0</v>
      </c>
      <c r="FI8" s="3">
        <f t="shared" si="2"/>
        <v>0</v>
      </c>
      <c r="FJ8" s="3">
        <f t="shared" si="2"/>
        <v>0</v>
      </c>
      <c r="FK8" s="3">
        <f t="shared" si="2"/>
        <v>0</v>
      </c>
      <c r="FL8" s="3">
        <f t="shared" si="3"/>
        <v>0</v>
      </c>
      <c r="FM8" s="60">
        <f t="shared" si="3"/>
        <v>0</v>
      </c>
      <c r="FN8" s="3">
        <f t="shared" si="3"/>
        <v>0</v>
      </c>
      <c r="FO8" s="40">
        <f t="shared" si="3"/>
        <v>0</v>
      </c>
    </row>
    <row r="9" spans="1:171" ht="12.75">
      <c r="A9" s="68"/>
      <c r="B9" s="19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41">
        <f t="shared" si="0"/>
        <v>0</v>
      </c>
      <c r="BI9" s="41">
        <f t="shared" si="0"/>
        <v>0</v>
      </c>
      <c r="BJ9" s="41">
        <f t="shared" si="0"/>
        <v>0</v>
      </c>
      <c r="BK9" s="41">
        <f t="shared" si="0"/>
        <v>0</v>
      </c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3">
        <f t="shared" si="1"/>
        <v>0</v>
      </c>
      <c r="DI9" s="3">
        <f t="shared" si="1"/>
        <v>0</v>
      </c>
      <c r="DJ9" s="3">
        <f t="shared" si="1"/>
        <v>0</v>
      </c>
      <c r="DK9" s="3">
        <f t="shared" si="1"/>
        <v>0</v>
      </c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3">
        <f t="shared" si="2"/>
        <v>0</v>
      </c>
      <c r="FI9" s="3">
        <f t="shared" si="2"/>
        <v>0</v>
      </c>
      <c r="FJ9" s="3">
        <f t="shared" si="2"/>
        <v>0</v>
      </c>
      <c r="FK9" s="3">
        <f t="shared" si="2"/>
        <v>0</v>
      </c>
      <c r="FL9" s="3">
        <f t="shared" si="3"/>
        <v>0</v>
      </c>
      <c r="FM9" s="60">
        <f t="shared" si="3"/>
        <v>0</v>
      </c>
      <c r="FN9" s="3">
        <f t="shared" si="3"/>
        <v>0</v>
      </c>
      <c r="FO9" s="40">
        <f t="shared" si="3"/>
        <v>0</v>
      </c>
    </row>
    <row r="10" spans="1:171" s="35" customFormat="1" ht="14.25">
      <c r="A10" s="69"/>
      <c r="B10" s="44" t="s">
        <v>49</v>
      </c>
      <c r="C10" s="53"/>
      <c r="D10" s="53"/>
      <c r="E10" s="53"/>
      <c r="F10" s="53"/>
      <c r="G10" s="53"/>
      <c r="H10" s="53">
        <f aca="true" t="shared" si="4" ref="H10:AR10">SUM(H7:H9)</f>
        <v>0</v>
      </c>
      <c r="I10" s="53">
        <f t="shared" si="4"/>
        <v>0</v>
      </c>
      <c r="J10" s="53">
        <f t="shared" si="4"/>
        <v>0</v>
      </c>
      <c r="K10" s="53">
        <f t="shared" si="4"/>
        <v>0</v>
      </c>
      <c r="L10" s="53">
        <f t="shared" si="4"/>
        <v>0</v>
      </c>
      <c r="M10" s="53">
        <f t="shared" si="4"/>
        <v>0</v>
      </c>
      <c r="N10" s="53">
        <f t="shared" si="4"/>
        <v>0</v>
      </c>
      <c r="O10" s="53">
        <f t="shared" si="4"/>
        <v>0</v>
      </c>
      <c r="P10" s="53">
        <f t="shared" si="4"/>
        <v>0</v>
      </c>
      <c r="Q10" s="53">
        <f t="shared" si="4"/>
        <v>0</v>
      </c>
      <c r="R10" s="53">
        <f t="shared" si="4"/>
        <v>0</v>
      </c>
      <c r="S10" s="53">
        <f t="shared" si="4"/>
        <v>0</v>
      </c>
      <c r="T10" s="53">
        <f t="shared" si="4"/>
        <v>0</v>
      </c>
      <c r="U10" s="53">
        <f t="shared" si="4"/>
        <v>0</v>
      </c>
      <c r="V10" s="53">
        <f t="shared" si="4"/>
        <v>0</v>
      </c>
      <c r="W10" s="53">
        <f t="shared" si="4"/>
        <v>0</v>
      </c>
      <c r="X10" s="53">
        <f t="shared" si="4"/>
        <v>0</v>
      </c>
      <c r="Y10" s="53">
        <f t="shared" si="4"/>
        <v>0</v>
      </c>
      <c r="Z10" s="53">
        <f t="shared" si="4"/>
        <v>0</v>
      </c>
      <c r="AA10" s="53">
        <f t="shared" si="4"/>
        <v>0</v>
      </c>
      <c r="AB10" s="53">
        <f t="shared" si="4"/>
        <v>0</v>
      </c>
      <c r="AC10" s="53">
        <f t="shared" si="4"/>
        <v>0</v>
      </c>
      <c r="AD10" s="53">
        <f t="shared" si="4"/>
        <v>0</v>
      </c>
      <c r="AE10" s="53">
        <f t="shared" si="4"/>
        <v>0</v>
      </c>
      <c r="AF10" s="53">
        <f t="shared" si="4"/>
        <v>0</v>
      </c>
      <c r="AG10" s="53">
        <f t="shared" si="4"/>
        <v>0</v>
      </c>
      <c r="AH10" s="53">
        <f t="shared" si="4"/>
        <v>0</v>
      </c>
      <c r="AI10" s="53">
        <f t="shared" si="4"/>
        <v>0</v>
      </c>
      <c r="AJ10" s="53">
        <f t="shared" si="4"/>
        <v>0</v>
      </c>
      <c r="AK10" s="53">
        <f t="shared" si="4"/>
        <v>0</v>
      </c>
      <c r="AL10" s="53">
        <f t="shared" si="4"/>
        <v>0</v>
      </c>
      <c r="AM10" s="53">
        <f t="shared" si="4"/>
        <v>0</v>
      </c>
      <c r="AN10" s="53">
        <f t="shared" si="4"/>
        <v>0</v>
      </c>
      <c r="AO10" s="53">
        <f t="shared" si="4"/>
        <v>0</v>
      </c>
      <c r="AP10" s="53">
        <f t="shared" si="4"/>
        <v>0</v>
      </c>
      <c r="AQ10" s="53">
        <f t="shared" si="4"/>
        <v>0</v>
      </c>
      <c r="AR10" s="53">
        <f t="shared" si="4"/>
        <v>0</v>
      </c>
      <c r="AS10" s="53"/>
      <c r="AT10" s="53"/>
      <c r="AU10" s="53"/>
      <c r="AV10" s="53">
        <f>SUM(AV7:AV9)</f>
        <v>0</v>
      </c>
      <c r="AW10" s="53"/>
      <c r="AX10" s="53"/>
      <c r="AY10" s="53"/>
      <c r="AZ10" s="53">
        <f>SUM(AZ7:AZ9)</f>
        <v>0</v>
      </c>
      <c r="BA10" s="53"/>
      <c r="BB10" s="53"/>
      <c r="BC10" s="53"/>
      <c r="BD10" s="53">
        <f>SUM(BD7:BD9)</f>
        <v>0</v>
      </c>
      <c r="BE10" s="53"/>
      <c r="BF10" s="53"/>
      <c r="BG10" s="53"/>
      <c r="BH10" s="20">
        <f aca="true" t="shared" si="5" ref="BH10:CM10">SUM(BH7:BH9)</f>
        <v>0</v>
      </c>
      <c r="BI10" s="20">
        <f t="shared" si="5"/>
        <v>0</v>
      </c>
      <c r="BJ10" s="20">
        <f t="shared" si="5"/>
        <v>0</v>
      </c>
      <c r="BK10" s="20">
        <f t="shared" si="5"/>
        <v>0</v>
      </c>
      <c r="BL10" s="53">
        <f t="shared" si="5"/>
        <v>0</v>
      </c>
      <c r="BM10" s="53">
        <f t="shared" si="5"/>
        <v>0</v>
      </c>
      <c r="BN10" s="53">
        <f t="shared" si="5"/>
        <v>0</v>
      </c>
      <c r="BO10" s="53">
        <f t="shared" si="5"/>
        <v>0</v>
      </c>
      <c r="BP10" s="53">
        <f t="shared" si="5"/>
        <v>0</v>
      </c>
      <c r="BQ10" s="53">
        <f t="shared" si="5"/>
        <v>0</v>
      </c>
      <c r="BR10" s="53">
        <f t="shared" si="5"/>
        <v>0</v>
      </c>
      <c r="BS10" s="53">
        <f t="shared" si="5"/>
        <v>0</v>
      </c>
      <c r="BT10" s="53">
        <f t="shared" si="5"/>
        <v>0</v>
      </c>
      <c r="BU10" s="53">
        <f t="shared" si="5"/>
        <v>0</v>
      </c>
      <c r="BV10" s="53">
        <f t="shared" si="5"/>
        <v>0</v>
      </c>
      <c r="BW10" s="53">
        <f t="shared" si="5"/>
        <v>0</v>
      </c>
      <c r="BX10" s="53">
        <f t="shared" si="5"/>
        <v>0</v>
      </c>
      <c r="BY10" s="53">
        <f t="shared" si="5"/>
        <v>0</v>
      </c>
      <c r="BZ10" s="53">
        <f t="shared" si="5"/>
        <v>0</v>
      </c>
      <c r="CA10" s="53">
        <f t="shared" si="5"/>
        <v>0</v>
      </c>
      <c r="CB10" s="53">
        <f t="shared" si="5"/>
        <v>0</v>
      </c>
      <c r="CC10" s="53">
        <f t="shared" si="5"/>
        <v>0</v>
      </c>
      <c r="CD10" s="53">
        <f t="shared" si="5"/>
        <v>0</v>
      </c>
      <c r="CE10" s="53">
        <f t="shared" si="5"/>
        <v>0</v>
      </c>
      <c r="CF10" s="53">
        <f t="shared" si="5"/>
        <v>0</v>
      </c>
      <c r="CG10" s="53">
        <f t="shared" si="5"/>
        <v>0</v>
      </c>
      <c r="CH10" s="53">
        <f t="shared" si="5"/>
        <v>0</v>
      </c>
      <c r="CI10" s="53">
        <f t="shared" si="5"/>
        <v>0</v>
      </c>
      <c r="CJ10" s="53">
        <f t="shared" si="5"/>
        <v>0</v>
      </c>
      <c r="CK10" s="53">
        <f t="shared" si="5"/>
        <v>0</v>
      </c>
      <c r="CL10" s="53">
        <f t="shared" si="5"/>
        <v>0</v>
      </c>
      <c r="CM10" s="53">
        <f t="shared" si="5"/>
        <v>0</v>
      </c>
      <c r="CN10" s="53">
        <f aca="true" t="shared" si="6" ref="CN10:DS10">SUM(CN7:CN9)</f>
        <v>0</v>
      </c>
      <c r="CO10" s="53">
        <f t="shared" si="6"/>
        <v>0</v>
      </c>
      <c r="CP10" s="53">
        <f t="shared" si="6"/>
        <v>0</v>
      </c>
      <c r="CQ10" s="53">
        <f t="shared" si="6"/>
        <v>0</v>
      </c>
      <c r="CR10" s="53">
        <f t="shared" si="6"/>
        <v>0</v>
      </c>
      <c r="CS10" s="53">
        <f t="shared" si="6"/>
        <v>0</v>
      </c>
      <c r="CT10" s="53">
        <f t="shared" si="6"/>
        <v>0</v>
      </c>
      <c r="CU10" s="53">
        <f t="shared" si="6"/>
        <v>0</v>
      </c>
      <c r="CV10" s="53">
        <f t="shared" si="6"/>
        <v>0</v>
      </c>
      <c r="CW10" s="53">
        <f t="shared" si="6"/>
        <v>0</v>
      </c>
      <c r="CX10" s="53">
        <f t="shared" si="6"/>
        <v>0</v>
      </c>
      <c r="CY10" s="53">
        <f t="shared" si="6"/>
        <v>0</v>
      </c>
      <c r="CZ10" s="53">
        <f t="shared" si="6"/>
        <v>0</v>
      </c>
      <c r="DA10" s="53">
        <f t="shared" si="6"/>
        <v>0</v>
      </c>
      <c r="DB10" s="53">
        <f t="shared" si="6"/>
        <v>0</v>
      </c>
      <c r="DC10" s="53">
        <f t="shared" si="6"/>
        <v>0</v>
      </c>
      <c r="DD10" s="53">
        <f t="shared" si="6"/>
        <v>0</v>
      </c>
      <c r="DE10" s="53">
        <f t="shared" si="6"/>
        <v>0</v>
      </c>
      <c r="DF10" s="53">
        <f t="shared" si="6"/>
        <v>0</v>
      </c>
      <c r="DG10" s="53">
        <f t="shared" si="6"/>
        <v>0</v>
      </c>
      <c r="DH10" s="53">
        <f t="shared" si="6"/>
        <v>0</v>
      </c>
      <c r="DI10" s="53">
        <f t="shared" si="6"/>
        <v>0</v>
      </c>
      <c r="DJ10" s="53">
        <f t="shared" si="6"/>
        <v>0</v>
      </c>
      <c r="DK10" s="53">
        <f t="shared" si="6"/>
        <v>0</v>
      </c>
      <c r="DL10" s="53">
        <f t="shared" si="6"/>
        <v>0</v>
      </c>
      <c r="DM10" s="53">
        <f t="shared" si="6"/>
        <v>0</v>
      </c>
      <c r="DN10" s="53">
        <f t="shared" si="6"/>
        <v>0</v>
      </c>
      <c r="DO10" s="53">
        <f t="shared" si="6"/>
        <v>0</v>
      </c>
      <c r="DP10" s="53">
        <f t="shared" si="6"/>
        <v>0</v>
      </c>
      <c r="DQ10" s="53">
        <f t="shared" si="6"/>
        <v>0</v>
      </c>
      <c r="DR10" s="53">
        <f t="shared" si="6"/>
        <v>0</v>
      </c>
      <c r="DS10" s="53">
        <f t="shared" si="6"/>
        <v>0</v>
      </c>
      <c r="DT10" s="53">
        <f aca="true" t="shared" si="7" ref="DT10:EY10">SUM(DT7:DT9)</f>
        <v>0</v>
      </c>
      <c r="DU10" s="53">
        <f t="shared" si="7"/>
        <v>0</v>
      </c>
      <c r="DV10" s="53">
        <f t="shared" si="7"/>
        <v>0</v>
      </c>
      <c r="DW10" s="53">
        <f t="shared" si="7"/>
        <v>0</v>
      </c>
      <c r="DX10" s="53">
        <f t="shared" si="7"/>
        <v>0</v>
      </c>
      <c r="DY10" s="53">
        <f t="shared" si="7"/>
        <v>0</v>
      </c>
      <c r="DZ10" s="53">
        <f t="shared" si="7"/>
        <v>0</v>
      </c>
      <c r="EA10" s="53">
        <f t="shared" si="7"/>
        <v>0</v>
      </c>
      <c r="EB10" s="53">
        <f t="shared" si="7"/>
        <v>0</v>
      </c>
      <c r="EC10" s="53">
        <f t="shared" si="7"/>
        <v>0</v>
      </c>
      <c r="ED10" s="53">
        <f t="shared" si="7"/>
        <v>0</v>
      </c>
      <c r="EE10" s="53">
        <f t="shared" si="7"/>
        <v>0</v>
      </c>
      <c r="EF10" s="53">
        <f t="shared" si="7"/>
        <v>0</v>
      </c>
      <c r="EG10" s="53">
        <f t="shared" si="7"/>
        <v>0</v>
      </c>
      <c r="EH10" s="53">
        <f t="shared" si="7"/>
        <v>0</v>
      </c>
      <c r="EI10" s="53">
        <f t="shared" si="7"/>
        <v>0</v>
      </c>
      <c r="EJ10" s="53">
        <f t="shared" si="7"/>
        <v>0</v>
      </c>
      <c r="EK10" s="53">
        <f t="shared" si="7"/>
        <v>0</v>
      </c>
      <c r="EL10" s="53">
        <f t="shared" si="7"/>
        <v>0</v>
      </c>
      <c r="EM10" s="53">
        <f t="shared" si="7"/>
        <v>0</v>
      </c>
      <c r="EN10" s="53">
        <f t="shared" si="7"/>
        <v>0</v>
      </c>
      <c r="EO10" s="53">
        <f t="shared" si="7"/>
        <v>0</v>
      </c>
      <c r="EP10" s="53">
        <f t="shared" si="7"/>
        <v>0</v>
      </c>
      <c r="EQ10" s="53">
        <f t="shared" si="7"/>
        <v>0</v>
      </c>
      <c r="ER10" s="53">
        <f t="shared" si="7"/>
        <v>0</v>
      </c>
      <c r="ES10" s="53">
        <f t="shared" si="7"/>
        <v>0</v>
      </c>
      <c r="ET10" s="53">
        <f t="shared" si="7"/>
        <v>0</v>
      </c>
      <c r="EU10" s="53">
        <f t="shared" si="7"/>
        <v>0</v>
      </c>
      <c r="EV10" s="53">
        <f t="shared" si="7"/>
        <v>0</v>
      </c>
      <c r="EW10" s="53">
        <f t="shared" si="7"/>
        <v>0</v>
      </c>
      <c r="EX10" s="53">
        <f t="shared" si="7"/>
        <v>0</v>
      </c>
      <c r="EY10" s="53">
        <f t="shared" si="7"/>
        <v>0</v>
      </c>
      <c r="EZ10" s="53">
        <f aca="true" t="shared" si="8" ref="EZ10:FO10">SUM(EZ7:EZ9)</f>
        <v>0</v>
      </c>
      <c r="FA10" s="53">
        <f t="shared" si="8"/>
        <v>0</v>
      </c>
      <c r="FB10" s="53">
        <f t="shared" si="8"/>
        <v>0</v>
      </c>
      <c r="FC10" s="53">
        <f t="shared" si="8"/>
        <v>0</v>
      </c>
      <c r="FD10" s="53">
        <f t="shared" si="8"/>
        <v>0</v>
      </c>
      <c r="FE10" s="53">
        <f t="shared" si="8"/>
        <v>0</v>
      </c>
      <c r="FF10" s="53">
        <f t="shared" si="8"/>
        <v>0</v>
      </c>
      <c r="FG10" s="53">
        <f t="shared" si="8"/>
        <v>0</v>
      </c>
      <c r="FH10" s="53">
        <f t="shared" si="8"/>
        <v>0</v>
      </c>
      <c r="FI10" s="53">
        <f t="shared" si="8"/>
        <v>0</v>
      </c>
      <c r="FJ10" s="53">
        <f t="shared" si="8"/>
        <v>0</v>
      </c>
      <c r="FK10" s="53">
        <f t="shared" si="8"/>
        <v>0</v>
      </c>
      <c r="FL10" s="53">
        <f t="shared" si="8"/>
        <v>0</v>
      </c>
      <c r="FM10" s="53">
        <f t="shared" si="8"/>
        <v>0</v>
      </c>
      <c r="FN10" s="53">
        <f t="shared" si="8"/>
        <v>0</v>
      </c>
      <c r="FO10" s="54">
        <f t="shared" si="8"/>
        <v>0</v>
      </c>
    </row>
    <row r="11" spans="1:171" s="22" customFormat="1" ht="12.75">
      <c r="A11" s="70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4"/>
    </row>
    <row r="12" spans="1:171" s="51" customFormat="1" ht="22.5" customHeight="1">
      <c r="A12" s="66" t="s">
        <v>13</v>
      </c>
      <c r="B12" s="177" t="s">
        <v>66</v>
      </c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178"/>
      <c r="BY12" s="178"/>
      <c r="BZ12" s="178"/>
      <c r="CA12" s="178"/>
      <c r="CB12" s="178"/>
      <c r="CC12" s="178"/>
      <c r="CD12" s="178"/>
      <c r="CE12" s="178"/>
      <c r="CF12" s="178"/>
      <c r="CG12" s="178"/>
      <c r="CH12" s="178"/>
      <c r="CI12" s="178"/>
      <c r="CJ12" s="178"/>
      <c r="CK12" s="178"/>
      <c r="CL12" s="178"/>
      <c r="CM12" s="178"/>
      <c r="CN12" s="178"/>
      <c r="CO12" s="178"/>
      <c r="CP12" s="178"/>
      <c r="CQ12" s="178"/>
      <c r="CR12" s="178"/>
      <c r="CS12" s="178"/>
      <c r="CT12" s="178"/>
      <c r="CU12" s="178"/>
      <c r="CV12" s="178"/>
      <c r="CW12" s="178"/>
      <c r="CX12" s="178"/>
      <c r="CY12" s="178"/>
      <c r="CZ12" s="178"/>
      <c r="DA12" s="178"/>
      <c r="DB12" s="178"/>
      <c r="DC12" s="178"/>
      <c r="DD12" s="178"/>
      <c r="DE12" s="178"/>
      <c r="DF12" s="178"/>
      <c r="DG12" s="178"/>
      <c r="DH12" s="178"/>
      <c r="DI12" s="178"/>
      <c r="DJ12" s="178"/>
      <c r="DK12" s="178"/>
      <c r="DL12" s="178"/>
      <c r="DM12" s="178"/>
      <c r="DN12" s="178"/>
      <c r="DO12" s="178"/>
      <c r="DP12" s="178"/>
      <c r="DQ12" s="178"/>
      <c r="DR12" s="178"/>
      <c r="DS12" s="178"/>
      <c r="DT12" s="178"/>
      <c r="DU12" s="178"/>
      <c r="DV12" s="178"/>
      <c r="DW12" s="178"/>
      <c r="DX12" s="178"/>
      <c r="DY12" s="178"/>
      <c r="DZ12" s="178"/>
      <c r="EA12" s="178"/>
      <c r="EB12" s="178"/>
      <c r="EC12" s="178"/>
      <c r="ED12" s="178"/>
      <c r="EE12" s="178"/>
      <c r="EF12" s="178"/>
      <c r="EG12" s="178"/>
      <c r="EH12" s="178"/>
      <c r="EI12" s="178"/>
      <c r="EJ12" s="178"/>
      <c r="EK12" s="178"/>
      <c r="EL12" s="178"/>
      <c r="EM12" s="178"/>
      <c r="EN12" s="178"/>
      <c r="EO12" s="178"/>
      <c r="EP12" s="178"/>
      <c r="EQ12" s="178"/>
      <c r="ER12" s="178"/>
      <c r="ES12" s="178"/>
      <c r="ET12" s="178"/>
      <c r="EU12" s="178"/>
      <c r="EV12" s="178"/>
      <c r="EW12" s="178"/>
      <c r="EX12" s="178"/>
      <c r="EY12" s="178"/>
      <c r="EZ12" s="178"/>
      <c r="FA12" s="178"/>
      <c r="FB12" s="178"/>
      <c r="FC12" s="178"/>
      <c r="FD12" s="178"/>
      <c r="FE12" s="178"/>
      <c r="FF12" s="178"/>
      <c r="FG12" s="178"/>
      <c r="FH12" s="178"/>
      <c r="FI12" s="178"/>
      <c r="FJ12" s="178"/>
      <c r="FK12" s="178"/>
      <c r="FL12" s="178"/>
      <c r="FM12" s="178"/>
      <c r="FN12" s="178"/>
      <c r="FO12" s="179"/>
    </row>
    <row r="13" spans="1:171" ht="38.25">
      <c r="A13" s="64" t="s">
        <v>98</v>
      </c>
      <c r="B13" s="95" t="s">
        <v>138</v>
      </c>
      <c r="C13" s="76" t="s">
        <v>139</v>
      </c>
      <c r="D13" s="4">
        <v>3500000</v>
      </c>
      <c r="E13" s="76" t="s">
        <v>116</v>
      </c>
      <c r="F13" s="58">
        <v>39801</v>
      </c>
      <c r="G13" s="76"/>
      <c r="H13" s="4">
        <v>3500000</v>
      </c>
      <c r="I13" s="4"/>
      <c r="J13" s="4"/>
      <c r="K13" s="4"/>
      <c r="L13" s="4"/>
      <c r="M13" s="4">
        <v>43237.7</v>
      </c>
      <c r="N13" s="4"/>
      <c r="O13" s="4"/>
      <c r="P13" s="4"/>
      <c r="Q13" s="4">
        <v>35819.67</v>
      </c>
      <c r="R13" s="4"/>
      <c r="S13" s="4"/>
      <c r="T13" s="4"/>
      <c r="U13" s="4">
        <v>35614.75</v>
      </c>
      <c r="V13" s="4"/>
      <c r="W13" s="4"/>
      <c r="X13" s="4"/>
      <c r="Y13" s="4">
        <v>31106.56</v>
      </c>
      <c r="Z13" s="4"/>
      <c r="AA13" s="4"/>
      <c r="AB13" s="4"/>
      <c r="AC13" s="4">
        <v>27254.1</v>
      </c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>
        <f aca="true" t="shared" si="9" ref="BH13:BK15">L13+P13+T13+X13+AB13+AF13+AJ13+AN13+AR13+AV13+AZ13+BD13</f>
        <v>0</v>
      </c>
      <c r="BI13" s="4">
        <f t="shared" si="9"/>
        <v>173032.78</v>
      </c>
      <c r="BJ13" s="4">
        <f t="shared" si="9"/>
        <v>0</v>
      </c>
      <c r="BK13" s="4">
        <f t="shared" si="9"/>
        <v>0</v>
      </c>
      <c r="BL13" s="4">
        <v>300000</v>
      </c>
      <c r="BM13" s="4">
        <v>43237.7</v>
      </c>
      <c r="BN13" s="4"/>
      <c r="BO13" s="4"/>
      <c r="BP13" s="4">
        <v>300000</v>
      </c>
      <c r="BQ13" s="4">
        <v>35819.67</v>
      </c>
      <c r="BR13" s="4"/>
      <c r="BS13" s="4"/>
      <c r="BT13" s="4">
        <v>300000</v>
      </c>
      <c r="BU13" s="4">
        <v>35614.75</v>
      </c>
      <c r="BV13" s="4"/>
      <c r="BW13" s="4"/>
      <c r="BX13" s="4">
        <v>300000</v>
      </c>
      <c r="BY13" s="4">
        <v>31106.56</v>
      </c>
      <c r="BZ13" s="77"/>
      <c r="CA13" s="4"/>
      <c r="CB13" s="4">
        <v>300000</v>
      </c>
      <c r="CC13" s="4">
        <v>27254.1</v>
      </c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>
        <f aca="true" t="shared" si="10" ref="DH13:DK15">BL13+BP13+BT13+BX13+CB13+CF13+CJ13+CN13+CR13+CV13+CZ13+DD13</f>
        <v>1500000</v>
      </c>
      <c r="DI13" s="4">
        <f t="shared" si="10"/>
        <v>173032.78</v>
      </c>
      <c r="DJ13" s="4">
        <f t="shared" si="10"/>
        <v>0</v>
      </c>
      <c r="DK13" s="4">
        <f t="shared" si="10"/>
        <v>0</v>
      </c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>
        <f aca="true" t="shared" si="11" ref="FH13:FK15">DL13+DP13+DT13+DX13+EB13+EF13+EJ13+EN13+ER13+EV13+EZ13+FD13</f>
        <v>0</v>
      </c>
      <c r="FI13" s="4">
        <f t="shared" si="11"/>
        <v>0</v>
      </c>
      <c r="FJ13" s="4">
        <f t="shared" si="11"/>
        <v>0</v>
      </c>
      <c r="FK13" s="4">
        <f t="shared" si="11"/>
        <v>0</v>
      </c>
      <c r="FL13" s="3">
        <f aca="true" t="shared" si="12" ref="FL13:FO15">H13+BH13-DH13-FH13</f>
        <v>2000000</v>
      </c>
      <c r="FM13" s="60">
        <f t="shared" si="12"/>
        <v>0</v>
      </c>
      <c r="FN13" s="3">
        <f t="shared" si="12"/>
        <v>0</v>
      </c>
      <c r="FO13" s="40">
        <f t="shared" si="12"/>
        <v>0</v>
      </c>
    </row>
    <row r="14" spans="1:171" ht="38.25">
      <c r="A14" s="64" t="s">
        <v>104</v>
      </c>
      <c r="B14" s="95" t="s">
        <v>149</v>
      </c>
      <c r="C14" s="76" t="s">
        <v>139</v>
      </c>
      <c r="D14" s="4">
        <v>4000000</v>
      </c>
      <c r="E14" s="76" t="s">
        <v>116</v>
      </c>
      <c r="F14" s="58">
        <v>39972</v>
      </c>
      <c r="G14" s="7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>
        <f t="shared" si="9"/>
        <v>0</v>
      </c>
      <c r="BI14" s="4">
        <f t="shared" si="9"/>
        <v>0</v>
      </c>
      <c r="BJ14" s="4">
        <f t="shared" si="9"/>
        <v>0</v>
      </c>
      <c r="BK14" s="4">
        <f t="shared" si="9"/>
        <v>0</v>
      </c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77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>
        <f t="shared" si="10"/>
        <v>0</v>
      </c>
      <c r="DI14" s="4">
        <f t="shared" si="10"/>
        <v>0</v>
      </c>
      <c r="DJ14" s="4">
        <f t="shared" si="10"/>
        <v>0</v>
      </c>
      <c r="DK14" s="4">
        <f t="shared" si="10"/>
        <v>0</v>
      </c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>
        <f t="shared" si="11"/>
        <v>0</v>
      </c>
      <c r="FI14" s="4">
        <f t="shared" si="11"/>
        <v>0</v>
      </c>
      <c r="FJ14" s="4">
        <f t="shared" si="11"/>
        <v>0</v>
      </c>
      <c r="FK14" s="4">
        <f t="shared" si="11"/>
        <v>0</v>
      </c>
      <c r="FL14" s="3">
        <f t="shared" si="12"/>
        <v>0</v>
      </c>
      <c r="FM14" s="60">
        <f t="shared" si="12"/>
        <v>0</v>
      </c>
      <c r="FN14" s="3">
        <f t="shared" si="12"/>
        <v>0</v>
      </c>
      <c r="FO14" s="40">
        <f t="shared" si="12"/>
        <v>0</v>
      </c>
    </row>
    <row r="15" spans="1:171" ht="12.75">
      <c r="A15" s="68"/>
      <c r="B15" s="19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4">
        <f t="shared" si="9"/>
        <v>0</v>
      </c>
      <c r="BI15" s="5">
        <f t="shared" si="9"/>
        <v>0</v>
      </c>
      <c r="BJ15" s="5">
        <f t="shared" si="9"/>
        <v>0</v>
      </c>
      <c r="BK15" s="5">
        <f t="shared" si="9"/>
        <v>0</v>
      </c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4">
        <f t="shared" si="10"/>
        <v>0</v>
      </c>
      <c r="DI15" s="4">
        <f t="shared" si="10"/>
        <v>0</v>
      </c>
      <c r="DJ15" s="4">
        <f t="shared" si="10"/>
        <v>0</v>
      </c>
      <c r="DK15" s="4">
        <f t="shared" si="10"/>
        <v>0</v>
      </c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4">
        <f t="shared" si="11"/>
        <v>0</v>
      </c>
      <c r="FI15" s="4">
        <f t="shared" si="11"/>
        <v>0</v>
      </c>
      <c r="FJ15" s="4">
        <f t="shared" si="11"/>
        <v>0</v>
      </c>
      <c r="FK15" s="4">
        <f t="shared" si="11"/>
        <v>0</v>
      </c>
      <c r="FL15" s="3">
        <f t="shared" si="12"/>
        <v>0</v>
      </c>
      <c r="FM15" s="60">
        <f t="shared" si="12"/>
        <v>0</v>
      </c>
      <c r="FN15" s="3">
        <f t="shared" si="12"/>
        <v>0</v>
      </c>
      <c r="FO15" s="40">
        <f t="shared" si="12"/>
        <v>0</v>
      </c>
    </row>
    <row r="16" spans="1:171" s="35" customFormat="1" ht="14.25">
      <c r="A16" s="69"/>
      <c r="B16" s="44" t="s">
        <v>50</v>
      </c>
      <c r="C16" s="53"/>
      <c r="D16" s="53"/>
      <c r="E16" s="53"/>
      <c r="F16" s="53"/>
      <c r="G16" s="53"/>
      <c r="H16" s="53">
        <f aca="true" t="shared" si="13" ref="H16:AM16">SUM(H13:H15)</f>
        <v>3500000</v>
      </c>
      <c r="I16" s="53">
        <f t="shared" si="13"/>
        <v>0</v>
      </c>
      <c r="J16" s="53">
        <f t="shared" si="13"/>
        <v>0</v>
      </c>
      <c r="K16" s="53">
        <f t="shared" si="13"/>
        <v>0</v>
      </c>
      <c r="L16" s="53">
        <f t="shared" si="13"/>
        <v>0</v>
      </c>
      <c r="M16" s="53">
        <f t="shared" si="13"/>
        <v>43237.7</v>
      </c>
      <c r="N16" s="53">
        <f t="shared" si="13"/>
        <v>0</v>
      </c>
      <c r="O16" s="53">
        <f t="shared" si="13"/>
        <v>0</v>
      </c>
      <c r="P16" s="53">
        <f t="shared" si="13"/>
        <v>0</v>
      </c>
      <c r="Q16" s="53">
        <f t="shared" si="13"/>
        <v>35819.67</v>
      </c>
      <c r="R16" s="53">
        <f t="shared" si="13"/>
        <v>0</v>
      </c>
      <c r="S16" s="53">
        <f t="shared" si="13"/>
        <v>0</v>
      </c>
      <c r="T16" s="53">
        <f t="shared" si="13"/>
        <v>0</v>
      </c>
      <c r="U16" s="53">
        <f t="shared" si="13"/>
        <v>35614.75</v>
      </c>
      <c r="V16" s="53">
        <f t="shared" si="13"/>
        <v>0</v>
      </c>
      <c r="W16" s="53">
        <f t="shared" si="13"/>
        <v>0</v>
      </c>
      <c r="X16" s="53">
        <f t="shared" si="13"/>
        <v>0</v>
      </c>
      <c r="Y16" s="53">
        <f t="shared" si="13"/>
        <v>31106.56</v>
      </c>
      <c r="Z16" s="53">
        <f t="shared" si="13"/>
        <v>0</v>
      </c>
      <c r="AA16" s="53">
        <f t="shared" si="13"/>
        <v>0</v>
      </c>
      <c r="AB16" s="53">
        <f t="shared" si="13"/>
        <v>0</v>
      </c>
      <c r="AC16" s="53">
        <f t="shared" si="13"/>
        <v>27254.1</v>
      </c>
      <c r="AD16" s="53">
        <f t="shared" si="13"/>
        <v>0</v>
      </c>
      <c r="AE16" s="53">
        <f t="shared" si="13"/>
        <v>0</v>
      </c>
      <c r="AF16" s="53">
        <f t="shared" si="13"/>
        <v>0</v>
      </c>
      <c r="AG16" s="53">
        <f t="shared" si="13"/>
        <v>0</v>
      </c>
      <c r="AH16" s="53">
        <f t="shared" si="13"/>
        <v>0</v>
      </c>
      <c r="AI16" s="53">
        <f t="shared" si="13"/>
        <v>0</v>
      </c>
      <c r="AJ16" s="53">
        <f t="shared" si="13"/>
        <v>0</v>
      </c>
      <c r="AK16" s="53">
        <f t="shared" si="13"/>
        <v>0</v>
      </c>
      <c r="AL16" s="53">
        <f t="shared" si="13"/>
        <v>0</v>
      </c>
      <c r="AM16" s="53">
        <f t="shared" si="13"/>
        <v>0</v>
      </c>
      <c r="AN16" s="53">
        <f aca="true" t="shared" si="14" ref="AN16:BS16">SUM(AN13:AN15)</f>
        <v>0</v>
      </c>
      <c r="AO16" s="53">
        <f t="shared" si="14"/>
        <v>0</v>
      </c>
      <c r="AP16" s="53">
        <f t="shared" si="14"/>
        <v>0</v>
      </c>
      <c r="AQ16" s="53">
        <f t="shared" si="14"/>
        <v>0</v>
      </c>
      <c r="AR16" s="53">
        <f t="shared" si="14"/>
        <v>0</v>
      </c>
      <c r="AS16" s="53">
        <f t="shared" si="14"/>
        <v>0</v>
      </c>
      <c r="AT16" s="53">
        <f t="shared" si="14"/>
        <v>0</v>
      </c>
      <c r="AU16" s="53">
        <f t="shared" si="14"/>
        <v>0</v>
      </c>
      <c r="AV16" s="53">
        <f t="shared" si="14"/>
        <v>0</v>
      </c>
      <c r="AW16" s="53">
        <f t="shared" si="14"/>
        <v>0</v>
      </c>
      <c r="AX16" s="53">
        <f t="shared" si="14"/>
        <v>0</v>
      </c>
      <c r="AY16" s="53">
        <f t="shared" si="14"/>
        <v>0</v>
      </c>
      <c r="AZ16" s="53">
        <f t="shared" si="14"/>
        <v>0</v>
      </c>
      <c r="BA16" s="53">
        <f t="shared" si="14"/>
        <v>0</v>
      </c>
      <c r="BB16" s="53">
        <f t="shared" si="14"/>
        <v>0</v>
      </c>
      <c r="BC16" s="53">
        <f t="shared" si="14"/>
        <v>0</v>
      </c>
      <c r="BD16" s="53">
        <f t="shared" si="14"/>
        <v>0</v>
      </c>
      <c r="BE16" s="53">
        <f t="shared" si="14"/>
        <v>0</v>
      </c>
      <c r="BF16" s="53">
        <f t="shared" si="14"/>
        <v>0</v>
      </c>
      <c r="BG16" s="53">
        <f t="shared" si="14"/>
        <v>0</v>
      </c>
      <c r="BH16" s="53">
        <f t="shared" si="14"/>
        <v>0</v>
      </c>
      <c r="BI16" s="53">
        <f t="shared" si="14"/>
        <v>173032.78</v>
      </c>
      <c r="BJ16" s="53">
        <f t="shared" si="14"/>
        <v>0</v>
      </c>
      <c r="BK16" s="53">
        <f t="shared" si="14"/>
        <v>0</v>
      </c>
      <c r="BL16" s="53">
        <f t="shared" si="14"/>
        <v>300000</v>
      </c>
      <c r="BM16" s="53">
        <f t="shared" si="14"/>
        <v>43237.7</v>
      </c>
      <c r="BN16" s="53">
        <f t="shared" si="14"/>
        <v>0</v>
      </c>
      <c r="BO16" s="53">
        <f t="shared" si="14"/>
        <v>0</v>
      </c>
      <c r="BP16" s="53">
        <f t="shared" si="14"/>
        <v>300000</v>
      </c>
      <c r="BQ16" s="53">
        <f t="shared" si="14"/>
        <v>35819.67</v>
      </c>
      <c r="BR16" s="53">
        <f t="shared" si="14"/>
        <v>0</v>
      </c>
      <c r="BS16" s="53">
        <f t="shared" si="14"/>
        <v>0</v>
      </c>
      <c r="BT16" s="53">
        <f aca="true" t="shared" si="15" ref="BT16:CY16">SUM(BT13:BT15)</f>
        <v>300000</v>
      </c>
      <c r="BU16" s="53">
        <f t="shared" si="15"/>
        <v>35614.75</v>
      </c>
      <c r="BV16" s="53">
        <f t="shared" si="15"/>
        <v>0</v>
      </c>
      <c r="BW16" s="53">
        <f t="shared" si="15"/>
        <v>0</v>
      </c>
      <c r="BX16" s="53">
        <f t="shared" si="15"/>
        <v>300000</v>
      </c>
      <c r="BY16" s="53">
        <f t="shared" si="15"/>
        <v>31106.56</v>
      </c>
      <c r="BZ16" s="78">
        <f t="shared" si="15"/>
        <v>0</v>
      </c>
      <c r="CA16" s="53">
        <f t="shared" si="15"/>
        <v>0</v>
      </c>
      <c r="CB16" s="53">
        <f t="shared" si="15"/>
        <v>300000</v>
      </c>
      <c r="CC16" s="53">
        <f t="shared" si="15"/>
        <v>27254.1</v>
      </c>
      <c r="CD16" s="53">
        <f t="shared" si="15"/>
        <v>0</v>
      </c>
      <c r="CE16" s="53">
        <f t="shared" si="15"/>
        <v>0</v>
      </c>
      <c r="CF16" s="53">
        <f t="shared" si="15"/>
        <v>0</v>
      </c>
      <c r="CG16" s="53">
        <f t="shared" si="15"/>
        <v>0</v>
      </c>
      <c r="CH16" s="53">
        <f t="shared" si="15"/>
        <v>0</v>
      </c>
      <c r="CI16" s="53">
        <f t="shared" si="15"/>
        <v>0</v>
      </c>
      <c r="CJ16" s="53">
        <f t="shared" si="15"/>
        <v>0</v>
      </c>
      <c r="CK16" s="53">
        <f t="shared" si="15"/>
        <v>0</v>
      </c>
      <c r="CL16" s="53">
        <f t="shared" si="15"/>
        <v>0</v>
      </c>
      <c r="CM16" s="53">
        <f t="shared" si="15"/>
        <v>0</v>
      </c>
      <c r="CN16" s="53">
        <f t="shared" si="15"/>
        <v>0</v>
      </c>
      <c r="CO16" s="53">
        <f t="shared" si="15"/>
        <v>0</v>
      </c>
      <c r="CP16" s="53">
        <f t="shared" si="15"/>
        <v>0</v>
      </c>
      <c r="CQ16" s="53">
        <f t="shared" si="15"/>
        <v>0</v>
      </c>
      <c r="CR16" s="53">
        <f t="shared" si="15"/>
        <v>0</v>
      </c>
      <c r="CS16" s="53">
        <f t="shared" si="15"/>
        <v>0</v>
      </c>
      <c r="CT16" s="53">
        <f t="shared" si="15"/>
        <v>0</v>
      </c>
      <c r="CU16" s="53">
        <f t="shared" si="15"/>
        <v>0</v>
      </c>
      <c r="CV16" s="53">
        <f t="shared" si="15"/>
        <v>0</v>
      </c>
      <c r="CW16" s="53">
        <f t="shared" si="15"/>
        <v>0</v>
      </c>
      <c r="CX16" s="53">
        <f t="shared" si="15"/>
        <v>0</v>
      </c>
      <c r="CY16" s="53">
        <f t="shared" si="15"/>
        <v>0</v>
      </c>
      <c r="CZ16" s="53">
        <f aca="true" t="shared" si="16" ref="CZ16:EE16">SUM(CZ13:CZ15)</f>
        <v>0</v>
      </c>
      <c r="DA16" s="53">
        <f t="shared" si="16"/>
        <v>0</v>
      </c>
      <c r="DB16" s="53">
        <f t="shared" si="16"/>
        <v>0</v>
      </c>
      <c r="DC16" s="53">
        <f t="shared" si="16"/>
        <v>0</v>
      </c>
      <c r="DD16" s="53">
        <f t="shared" si="16"/>
        <v>0</v>
      </c>
      <c r="DE16" s="53">
        <f t="shared" si="16"/>
        <v>0</v>
      </c>
      <c r="DF16" s="53">
        <f t="shared" si="16"/>
        <v>0</v>
      </c>
      <c r="DG16" s="53">
        <f t="shared" si="16"/>
        <v>0</v>
      </c>
      <c r="DH16" s="53">
        <f t="shared" si="16"/>
        <v>1500000</v>
      </c>
      <c r="DI16" s="53">
        <f t="shared" si="16"/>
        <v>173032.78</v>
      </c>
      <c r="DJ16" s="53">
        <f t="shared" si="16"/>
        <v>0</v>
      </c>
      <c r="DK16" s="53">
        <f t="shared" si="16"/>
        <v>0</v>
      </c>
      <c r="DL16" s="53">
        <f t="shared" si="16"/>
        <v>0</v>
      </c>
      <c r="DM16" s="53">
        <f t="shared" si="16"/>
        <v>0</v>
      </c>
      <c r="DN16" s="53">
        <f t="shared" si="16"/>
        <v>0</v>
      </c>
      <c r="DO16" s="53">
        <f t="shared" si="16"/>
        <v>0</v>
      </c>
      <c r="DP16" s="53">
        <f t="shared" si="16"/>
        <v>0</v>
      </c>
      <c r="DQ16" s="53">
        <f t="shared" si="16"/>
        <v>0</v>
      </c>
      <c r="DR16" s="53">
        <f t="shared" si="16"/>
        <v>0</v>
      </c>
      <c r="DS16" s="53">
        <f t="shared" si="16"/>
        <v>0</v>
      </c>
      <c r="DT16" s="53">
        <f t="shared" si="16"/>
        <v>0</v>
      </c>
      <c r="DU16" s="53">
        <f t="shared" si="16"/>
        <v>0</v>
      </c>
      <c r="DV16" s="53">
        <f t="shared" si="16"/>
        <v>0</v>
      </c>
      <c r="DW16" s="53">
        <f t="shared" si="16"/>
        <v>0</v>
      </c>
      <c r="DX16" s="53">
        <f t="shared" si="16"/>
        <v>0</v>
      </c>
      <c r="DY16" s="53">
        <f t="shared" si="16"/>
        <v>0</v>
      </c>
      <c r="DZ16" s="53">
        <f t="shared" si="16"/>
        <v>0</v>
      </c>
      <c r="EA16" s="53">
        <f t="shared" si="16"/>
        <v>0</v>
      </c>
      <c r="EB16" s="53">
        <f t="shared" si="16"/>
        <v>0</v>
      </c>
      <c r="EC16" s="53">
        <f t="shared" si="16"/>
        <v>0</v>
      </c>
      <c r="ED16" s="53">
        <f t="shared" si="16"/>
        <v>0</v>
      </c>
      <c r="EE16" s="53">
        <f t="shared" si="16"/>
        <v>0</v>
      </c>
      <c r="EF16" s="53">
        <f aca="true" t="shared" si="17" ref="EF16:FK16">SUM(EF13:EF15)</f>
        <v>0</v>
      </c>
      <c r="EG16" s="53">
        <f t="shared" si="17"/>
        <v>0</v>
      </c>
      <c r="EH16" s="53">
        <f t="shared" si="17"/>
        <v>0</v>
      </c>
      <c r="EI16" s="53">
        <f t="shared" si="17"/>
        <v>0</v>
      </c>
      <c r="EJ16" s="53">
        <f t="shared" si="17"/>
        <v>0</v>
      </c>
      <c r="EK16" s="53">
        <f t="shared" si="17"/>
        <v>0</v>
      </c>
      <c r="EL16" s="53">
        <f t="shared" si="17"/>
        <v>0</v>
      </c>
      <c r="EM16" s="53">
        <f t="shared" si="17"/>
        <v>0</v>
      </c>
      <c r="EN16" s="53">
        <f t="shared" si="17"/>
        <v>0</v>
      </c>
      <c r="EO16" s="53">
        <f t="shared" si="17"/>
        <v>0</v>
      </c>
      <c r="EP16" s="53">
        <f t="shared" si="17"/>
        <v>0</v>
      </c>
      <c r="EQ16" s="53">
        <f t="shared" si="17"/>
        <v>0</v>
      </c>
      <c r="ER16" s="53">
        <f t="shared" si="17"/>
        <v>0</v>
      </c>
      <c r="ES16" s="53">
        <f t="shared" si="17"/>
        <v>0</v>
      </c>
      <c r="ET16" s="53">
        <f t="shared" si="17"/>
        <v>0</v>
      </c>
      <c r="EU16" s="53">
        <f t="shared" si="17"/>
        <v>0</v>
      </c>
      <c r="EV16" s="53">
        <f t="shared" si="17"/>
        <v>0</v>
      </c>
      <c r="EW16" s="53">
        <f t="shared" si="17"/>
        <v>0</v>
      </c>
      <c r="EX16" s="53">
        <f t="shared" si="17"/>
        <v>0</v>
      </c>
      <c r="EY16" s="53">
        <f t="shared" si="17"/>
        <v>0</v>
      </c>
      <c r="EZ16" s="53">
        <f t="shared" si="17"/>
        <v>0</v>
      </c>
      <c r="FA16" s="53">
        <f t="shared" si="17"/>
        <v>0</v>
      </c>
      <c r="FB16" s="53">
        <f t="shared" si="17"/>
        <v>0</v>
      </c>
      <c r="FC16" s="53">
        <f t="shared" si="17"/>
        <v>0</v>
      </c>
      <c r="FD16" s="53">
        <f t="shared" si="17"/>
        <v>0</v>
      </c>
      <c r="FE16" s="53">
        <f t="shared" si="17"/>
        <v>0</v>
      </c>
      <c r="FF16" s="53">
        <f t="shared" si="17"/>
        <v>0</v>
      </c>
      <c r="FG16" s="53">
        <f t="shared" si="17"/>
        <v>0</v>
      </c>
      <c r="FH16" s="53">
        <f t="shared" si="17"/>
        <v>0</v>
      </c>
      <c r="FI16" s="53">
        <f t="shared" si="17"/>
        <v>0</v>
      </c>
      <c r="FJ16" s="53">
        <f t="shared" si="17"/>
        <v>0</v>
      </c>
      <c r="FK16" s="53">
        <f t="shared" si="17"/>
        <v>0</v>
      </c>
      <c r="FL16" s="53">
        <f>SUM(FL13:FL15)</f>
        <v>2000000</v>
      </c>
      <c r="FM16" s="113">
        <f>SUM(FM13:FM15)</f>
        <v>0</v>
      </c>
      <c r="FN16" s="53">
        <f>SUM(FN13:FN15)</f>
        <v>0</v>
      </c>
      <c r="FO16" s="53">
        <f>SUM(FO13:FO15)</f>
        <v>0</v>
      </c>
    </row>
    <row r="17" spans="1:171" ht="12.75">
      <c r="A17" s="71"/>
      <c r="B17" s="23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79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9"/>
    </row>
    <row r="18" spans="1:171" s="51" customFormat="1" ht="22.5" customHeight="1">
      <c r="A18" s="66" t="s">
        <v>14</v>
      </c>
      <c r="B18" s="177" t="s">
        <v>67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8"/>
      <c r="CR18" s="178"/>
      <c r="CS18" s="178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  <c r="DE18" s="178"/>
      <c r="DF18" s="178"/>
      <c r="DG18" s="178"/>
      <c r="DH18" s="178"/>
      <c r="DI18" s="178"/>
      <c r="DJ18" s="178"/>
      <c r="DK18" s="178"/>
      <c r="DL18" s="178"/>
      <c r="DM18" s="178"/>
      <c r="DN18" s="178"/>
      <c r="DO18" s="178"/>
      <c r="DP18" s="178"/>
      <c r="DQ18" s="178"/>
      <c r="DR18" s="178"/>
      <c r="DS18" s="178"/>
      <c r="DT18" s="178"/>
      <c r="DU18" s="178"/>
      <c r="DV18" s="178"/>
      <c r="DW18" s="178"/>
      <c r="DX18" s="178"/>
      <c r="DY18" s="178"/>
      <c r="DZ18" s="178"/>
      <c r="EA18" s="178"/>
      <c r="EB18" s="178"/>
      <c r="EC18" s="178"/>
      <c r="ED18" s="178"/>
      <c r="EE18" s="178"/>
      <c r="EF18" s="178"/>
      <c r="EG18" s="178"/>
      <c r="EH18" s="178"/>
      <c r="EI18" s="178"/>
      <c r="EJ18" s="178"/>
      <c r="EK18" s="178"/>
      <c r="EL18" s="178"/>
      <c r="EM18" s="178"/>
      <c r="EN18" s="178"/>
      <c r="EO18" s="178"/>
      <c r="EP18" s="178"/>
      <c r="EQ18" s="178"/>
      <c r="ER18" s="178"/>
      <c r="ES18" s="178"/>
      <c r="ET18" s="178"/>
      <c r="EU18" s="178"/>
      <c r="EV18" s="178"/>
      <c r="EW18" s="178"/>
      <c r="EX18" s="178"/>
      <c r="EY18" s="178"/>
      <c r="EZ18" s="178"/>
      <c r="FA18" s="178"/>
      <c r="FB18" s="178"/>
      <c r="FC18" s="178"/>
      <c r="FD18" s="178"/>
      <c r="FE18" s="178"/>
      <c r="FF18" s="178"/>
      <c r="FG18" s="178"/>
      <c r="FH18" s="178"/>
      <c r="FI18" s="178"/>
      <c r="FJ18" s="178"/>
      <c r="FK18" s="178"/>
      <c r="FL18" s="178"/>
      <c r="FM18" s="178"/>
      <c r="FN18" s="178"/>
      <c r="FO18" s="179"/>
    </row>
    <row r="19" spans="1:171" s="101" customFormat="1" ht="49.5" customHeight="1">
      <c r="A19" s="94" t="s">
        <v>100</v>
      </c>
      <c r="B19" s="95" t="s">
        <v>114</v>
      </c>
      <c r="C19" s="96" t="s">
        <v>71</v>
      </c>
      <c r="D19" s="102">
        <v>2500000</v>
      </c>
      <c r="E19" s="96" t="s">
        <v>92</v>
      </c>
      <c r="F19" s="103" t="s">
        <v>119</v>
      </c>
      <c r="G19" s="102"/>
      <c r="H19" s="99">
        <v>594008.42</v>
      </c>
      <c r="I19" s="99">
        <v>14357.87</v>
      </c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7">
        <f aca="true" t="shared" si="18" ref="BH19:BK22">L19+P19+T19+X19+AB19+AF19+AJ19+AN19+AR19+AV19+AZ19+BD19</f>
        <v>0</v>
      </c>
      <c r="BI19" s="97">
        <f t="shared" si="18"/>
        <v>0</v>
      </c>
      <c r="BJ19" s="97">
        <f t="shared" si="18"/>
        <v>0</v>
      </c>
      <c r="BK19" s="97">
        <f t="shared" si="18"/>
        <v>0</v>
      </c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>
        <f aca="true" t="shared" si="19" ref="DH19:DK22">BL19+BP19+BT19+BX19+CB19+CF19+CJ19+CN19+CR19+CV19+CZ19+DD19</f>
        <v>0</v>
      </c>
      <c r="DI19" s="97">
        <f t="shared" si="19"/>
        <v>0</v>
      </c>
      <c r="DJ19" s="97">
        <f t="shared" si="19"/>
        <v>0</v>
      </c>
      <c r="DK19" s="97">
        <f t="shared" si="19"/>
        <v>0</v>
      </c>
      <c r="DL19" s="108"/>
      <c r="DM19" s="108"/>
      <c r="DN19" s="97"/>
      <c r="DO19" s="97"/>
      <c r="DP19" s="97">
        <v>594008.42</v>
      </c>
      <c r="DQ19" s="97">
        <v>14357.87</v>
      </c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>
        <f aca="true" t="shared" si="20" ref="FH19:FK22">DL19+DP19+DT19+DX19+EB19+EF19+EJ19+EN19+ER19+EV19+EZ19+FD19</f>
        <v>594008.42</v>
      </c>
      <c r="FI19" s="97">
        <f t="shared" si="20"/>
        <v>14357.87</v>
      </c>
      <c r="FJ19" s="97">
        <f t="shared" si="20"/>
        <v>0</v>
      </c>
      <c r="FK19" s="97">
        <f t="shared" si="20"/>
        <v>0</v>
      </c>
      <c r="FL19" s="97">
        <f aca="true" t="shared" si="21" ref="FL19:FO22">H19+BH19-DH19-FH19</f>
        <v>0</v>
      </c>
      <c r="FM19" s="99">
        <f t="shared" si="21"/>
        <v>0</v>
      </c>
      <c r="FN19" s="97">
        <f t="shared" si="21"/>
        <v>0</v>
      </c>
      <c r="FO19" s="100">
        <f t="shared" si="21"/>
        <v>0</v>
      </c>
    </row>
    <row r="20" spans="1:171" s="101" customFormat="1" ht="56.25" customHeight="1">
      <c r="A20" s="94" t="s">
        <v>101</v>
      </c>
      <c r="B20" s="95" t="s">
        <v>115</v>
      </c>
      <c r="C20" s="96" t="s">
        <v>71</v>
      </c>
      <c r="D20" s="102">
        <v>4800000</v>
      </c>
      <c r="E20" s="96" t="s">
        <v>81</v>
      </c>
      <c r="F20" s="103" t="s">
        <v>120</v>
      </c>
      <c r="G20" s="102"/>
      <c r="H20" s="99">
        <v>2400000</v>
      </c>
      <c r="I20" s="99">
        <v>4060.27</v>
      </c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7">
        <f t="shared" si="18"/>
        <v>0</v>
      </c>
      <c r="BI20" s="97">
        <f t="shared" si="18"/>
        <v>0</v>
      </c>
      <c r="BJ20" s="97">
        <f t="shared" si="18"/>
        <v>0</v>
      </c>
      <c r="BK20" s="97">
        <f t="shared" si="18"/>
        <v>0</v>
      </c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>
        <f t="shared" si="19"/>
        <v>0</v>
      </c>
      <c r="DI20" s="97">
        <f t="shared" si="19"/>
        <v>0</v>
      </c>
      <c r="DJ20" s="97">
        <f t="shared" si="19"/>
        <v>0</v>
      </c>
      <c r="DK20" s="97">
        <f t="shared" si="19"/>
        <v>0</v>
      </c>
      <c r="DL20" s="108"/>
      <c r="DM20" s="108"/>
      <c r="DN20" s="97"/>
      <c r="DO20" s="97"/>
      <c r="DP20" s="97">
        <v>2400000</v>
      </c>
      <c r="DQ20" s="97">
        <v>4060.27</v>
      </c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7"/>
      <c r="FH20" s="97">
        <f t="shared" si="20"/>
        <v>2400000</v>
      </c>
      <c r="FI20" s="97">
        <f t="shared" si="20"/>
        <v>4060.27</v>
      </c>
      <c r="FJ20" s="97">
        <f t="shared" si="20"/>
        <v>0</v>
      </c>
      <c r="FK20" s="97">
        <f t="shared" si="20"/>
        <v>0</v>
      </c>
      <c r="FL20" s="97">
        <f t="shared" si="21"/>
        <v>0</v>
      </c>
      <c r="FM20" s="99">
        <f t="shared" si="21"/>
        <v>0</v>
      </c>
      <c r="FN20" s="97">
        <f t="shared" si="21"/>
        <v>0</v>
      </c>
      <c r="FO20" s="100">
        <f t="shared" si="21"/>
        <v>0</v>
      </c>
    </row>
    <row r="21" spans="1:171" s="101" customFormat="1" ht="38.25">
      <c r="A21" s="94" t="s">
        <v>130</v>
      </c>
      <c r="B21" s="114" t="s">
        <v>131</v>
      </c>
      <c r="C21" s="96" t="s">
        <v>71</v>
      </c>
      <c r="D21" s="102">
        <v>9000000</v>
      </c>
      <c r="E21" s="107" t="s">
        <v>116</v>
      </c>
      <c r="F21" s="104">
        <v>39440</v>
      </c>
      <c r="G21" s="105"/>
      <c r="H21" s="99">
        <v>9000000</v>
      </c>
      <c r="I21" s="99">
        <v>56712.33</v>
      </c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>
        <v>74589.04</v>
      </c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7">
        <f t="shared" si="18"/>
        <v>0</v>
      </c>
      <c r="BI21" s="97">
        <f t="shared" si="18"/>
        <v>74589.04</v>
      </c>
      <c r="BJ21" s="97">
        <f t="shared" si="18"/>
        <v>0</v>
      </c>
      <c r="BK21" s="97">
        <f t="shared" si="18"/>
        <v>0</v>
      </c>
      <c r="BL21" s="105"/>
      <c r="BM21" s="105"/>
      <c r="BN21" s="105"/>
      <c r="BO21" s="105"/>
      <c r="BP21" s="105"/>
      <c r="BQ21" s="105">
        <v>56712.33</v>
      </c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97">
        <f t="shared" si="19"/>
        <v>0</v>
      </c>
      <c r="DI21" s="97">
        <f t="shared" si="19"/>
        <v>56712.33</v>
      </c>
      <c r="DJ21" s="97">
        <f t="shared" si="19"/>
        <v>0</v>
      </c>
      <c r="DK21" s="97">
        <f t="shared" si="19"/>
        <v>0</v>
      </c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>
        <v>9000000</v>
      </c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97">
        <f t="shared" si="20"/>
        <v>9000000</v>
      </c>
      <c r="FI21" s="97">
        <f t="shared" si="20"/>
        <v>0</v>
      </c>
      <c r="FJ21" s="97">
        <f t="shared" si="20"/>
        <v>0</v>
      </c>
      <c r="FK21" s="97">
        <f t="shared" si="20"/>
        <v>0</v>
      </c>
      <c r="FL21" s="97">
        <f t="shared" si="21"/>
        <v>0</v>
      </c>
      <c r="FM21" s="99">
        <f t="shared" si="21"/>
        <v>74589.04</v>
      </c>
      <c r="FN21" s="97">
        <f t="shared" si="21"/>
        <v>0</v>
      </c>
      <c r="FO21" s="100">
        <f t="shared" si="21"/>
        <v>0</v>
      </c>
    </row>
    <row r="22" spans="1:171" s="101" customFormat="1" ht="12.75">
      <c r="A22" s="94"/>
      <c r="B22" s="95"/>
      <c r="C22" s="96"/>
      <c r="D22" s="105"/>
      <c r="E22" s="107"/>
      <c r="F22" s="104"/>
      <c r="G22" s="105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7">
        <f t="shared" si="18"/>
        <v>0</v>
      </c>
      <c r="BI22" s="97">
        <f t="shared" si="18"/>
        <v>0</v>
      </c>
      <c r="BJ22" s="97">
        <f t="shared" si="18"/>
        <v>0</v>
      </c>
      <c r="BK22" s="97">
        <f t="shared" si="18"/>
        <v>0</v>
      </c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97">
        <f t="shared" si="19"/>
        <v>0</v>
      </c>
      <c r="DI22" s="97">
        <f t="shared" si="19"/>
        <v>0</v>
      </c>
      <c r="DJ22" s="97">
        <f t="shared" si="19"/>
        <v>0</v>
      </c>
      <c r="DK22" s="97">
        <f t="shared" si="19"/>
        <v>0</v>
      </c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97">
        <f t="shared" si="20"/>
        <v>0</v>
      </c>
      <c r="FI22" s="97">
        <f t="shared" si="20"/>
        <v>0</v>
      </c>
      <c r="FJ22" s="97">
        <f t="shared" si="20"/>
        <v>0</v>
      </c>
      <c r="FK22" s="97">
        <f t="shared" si="20"/>
        <v>0</v>
      </c>
      <c r="FL22" s="97">
        <f t="shared" si="21"/>
        <v>0</v>
      </c>
      <c r="FM22" s="99">
        <f t="shared" si="21"/>
        <v>0</v>
      </c>
      <c r="FN22" s="97">
        <f t="shared" si="21"/>
        <v>0</v>
      </c>
      <c r="FO22" s="100">
        <f t="shared" si="21"/>
        <v>0</v>
      </c>
    </row>
    <row r="23" spans="1:171" s="35" customFormat="1" ht="14.25">
      <c r="A23" s="69"/>
      <c r="B23" s="44" t="s">
        <v>51</v>
      </c>
      <c r="C23" s="53"/>
      <c r="D23" s="53"/>
      <c r="E23" s="53"/>
      <c r="F23" s="53"/>
      <c r="G23" s="53"/>
      <c r="H23" s="113">
        <f aca="true" t="shared" si="22" ref="H23:AM23">SUM(H19:H22)</f>
        <v>11994008.42</v>
      </c>
      <c r="I23" s="113">
        <f t="shared" si="22"/>
        <v>75130.47</v>
      </c>
      <c r="J23" s="113">
        <f t="shared" si="22"/>
        <v>0</v>
      </c>
      <c r="K23" s="113">
        <f t="shared" si="22"/>
        <v>0</v>
      </c>
      <c r="L23" s="113">
        <f t="shared" si="22"/>
        <v>0</v>
      </c>
      <c r="M23" s="113">
        <f t="shared" si="22"/>
        <v>0</v>
      </c>
      <c r="N23" s="113">
        <f t="shared" si="22"/>
        <v>0</v>
      </c>
      <c r="O23" s="113">
        <f t="shared" si="22"/>
        <v>0</v>
      </c>
      <c r="P23" s="113">
        <f t="shared" si="22"/>
        <v>0</v>
      </c>
      <c r="Q23" s="113">
        <f t="shared" si="22"/>
        <v>0</v>
      </c>
      <c r="R23" s="113">
        <f t="shared" si="22"/>
        <v>0</v>
      </c>
      <c r="S23" s="113">
        <f t="shared" si="22"/>
        <v>0</v>
      </c>
      <c r="T23" s="113">
        <f t="shared" si="22"/>
        <v>0</v>
      </c>
      <c r="U23" s="113">
        <f t="shared" si="22"/>
        <v>0</v>
      </c>
      <c r="V23" s="113">
        <f t="shared" si="22"/>
        <v>0</v>
      </c>
      <c r="W23" s="113">
        <f t="shared" si="22"/>
        <v>0</v>
      </c>
      <c r="X23" s="113">
        <f t="shared" si="22"/>
        <v>0</v>
      </c>
      <c r="Y23" s="113">
        <f t="shared" si="22"/>
        <v>0</v>
      </c>
      <c r="Z23" s="113">
        <f t="shared" si="22"/>
        <v>0</v>
      </c>
      <c r="AA23" s="113">
        <f t="shared" si="22"/>
        <v>0</v>
      </c>
      <c r="AB23" s="113">
        <f t="shared" si="22"/>
        <v>0</v>
      </c>
      <c r="AC23" s="113">
        <f t="shared" si="22"/>
        <v>74589.04</v>
      </c>
      <c r="AD23" s="113">
        <f t="shared" si="22"/>
        <v>0</v>
      </c>
      <c r="AE23" s="113">
        <f t="shared" si="22"/>
        <v>0</v>
      </c>
      <c r="AF23" s="113">
        <f t="shared" si="22"/>
        <v>0</v>
      </c>
      <c r="AG23" s="113">
        <f t="shared" si="22"/>
        <v>0</v>
      </c>
      <c r="AH23" s="113">
        <f t="shared" si="22"/>
        <v>0</v>
      </c>
      <c r="AI23" s="113">
        <f t="shared" si="22"/>
        <v>0</v>
      </c>
      <c r="AJ23" s="113">
        <f t="shared" si="22"/>
        <v>0</v>
      </c>
      <c r="AK23" s="113">
        <f t="shared" si="22"/>
        <v>0</v>
      </c>
      <c r="AL23" s="113">
        <f t="shared" si="22"/>
        <v>0</v>
      </c>
      <c r="AM23" s="113">
        <f t="shared" si="22"/>
        <v>0</v>
      </c>
      <c r="AN23" s="113">
        <f aca="true" t="shared" si="23" ref="AN23:BS23">SUM(AN19:AN22)</f>
        <v>0</v>
      </c>
      <c r="AO23" s="113">
        <f t="shared" si="23"/>
        <v>0</v>
      </c>
      <c r="AP23" s="113">
        <f t="shared" si="23"/>
        <v>0</v>
      </c>
      <c r="AQ23" s="113">
        <f t="shared" si="23"/>
        <v>0</v>
      </c>
      <c r="AR23" s="113">
        <f t="shared" si="23"/>
        <v>0</v>
      </c>
      <c r="AS23" s="113">
        <f t="shared" si="23"/>
        <v>0</v>
      </c>
      <c r="AT23" s="113">
        <f t="shared" si="23"/>
        <v>0</v>
      </c>
      <c r="AU23" s="113">
        <f t="shared" si="23"/>
        <v>0</v>
      </c>
      <c r="AV23" s="113">
        <f t="shared" si="23"/>
        <v>0</v>
      </c>
      <c r="AW23" s="113">
        <f t="shared" si="23"/>
        <v>0</v>
      </c>
      <c r="AX23" s="113">
        <f t="shared" si="23"/>
        <v>0</v>
      </c>
      <c r="AY23" s="113">
        <f t="shared" si="23"/>
        <v>0</v>
      </c>
      <c r="AZ23" s="113">
        <f t="shared" si="23"/>
        <v>0</v>
      </c>
      <c r="BA23" s="113">
        <f t="shared" si="23"/>
        <v>0</v>
      </c>
      <c r="BB23" s="113">
        <f t="shared" si="23"/>
        <v>0</v>
      </c>
      <c r="BC23" s="113">
        <f t="shared" si="23"/>
        <v>0</v>
      </c>
      <c r="BD23" s="113">
        <f t="shared" si="23"/>
        <v>0</v>
      </c>
      <c r="BE23" s="113">
        <f t="shared" si="23"/>
        <v>0</v>
      </c>
      <c r="BF23" s="113">
        <f t="shared" si="23"/>
        <v>0</v>
      </c>
      <c r="BG23" s="113">
        <f t="shared" si="23"/>
        <v>0</v>
      </c>
      <c r="BH23" s="113">
        <f t="shared" si="23"/>
        <v>0</v>
      </c>
      <c r="BI23" s="113">
        <f t="shared" si="23"/>
        <v>74589.04</v>
      </c>
      <c r="BJ23" s="113">
        <f t="shared" si="23"/>
        <v>0</v>
      </c>
      <c r="BK23" s="113">
        <f t="shared" si="23"/>
        <v>0</v>
      </c>
      <c r="BL23" s="113">
        <f t="shared" si="23"/>
        <v>0</v>
      </c>
      <c r="BM23" s="113">
        <f t="shared" si="23"/>
        <v>0</v>
      </c>
      <c r="BN23" s="113">
        <f t="shared" si="23"/>
        <v>0</v>
      </c>
      <c r="BO23" s="113">
        <f t="shared" si="23"/>
        <v>0</v>
      </c>
      <c r="BP23" s="113">
        <f t="shared" si="23"/>
        <v>0</v>
      </c>
      <c r="BQ23" s="113">
        <f t="shared" si="23"/>
        <v>56712.33</v>
      </c>
      <c r="BR23" s="113">
        <f t="shared" si="23"/>
        <v>0</v>
      </c>
      <c r="BS23" s="113">
        <f t="shared" si="23"/>
        <v>0</v>
      </c>
      <c r="BT23" s="113">
        <f aca="true" t="shared" si="24" ref="BT23:CY23">SUM(BT19:BT22)</f>
        <v>0</v>
      </c>
      <c r="BU23" s="113">
        <f t="shared" si="24"/>
        <v>0</v>
      </c>
      <c r="BV23" s="113">
        <f t="shared" si="24"/>
        <v>0</v>
      </c>
      <c r="BW23" s="113">
        <f t="shared" si="24"/>
        <v>0</v>
      </c>
      <c r="BX23" s="113">
        <f t="shared" si="24"/>
        <v>0</v>
      </c>
      <c r="BY23" s="113">
        <f t="shared" si="24"/>
        <v>0</v>
      </c>
      <c r="BZ23" s="113">
        <f t="shared" si="24"/>
        <v>0</v>
      </c>
      <c r="CA23" s="113">
        <f t="shared" si="24"/>
        <v>0</v>
      </c>
      <c r="CB23" s="113">
        <f t="shared" si="24"/>
        <v>0</v>
      </c>
      <c r="CC23" s="113">
        <f t="shared" si="24"/>
        <v>0</v>
      </c>
      <c r="CD23" s="113">
        <f t="shared" si="24"/>
        <v>0</v>
      </c>
      <c r="CE23" s="113">
        <f t="shared" si="24"/>
        <v>0</v>
      </c>
      <c r="CF23" s="113">
        <f t="shared" si="24"/>
        <v>0</v>
      </c>
      <c r="CG23" s="113">
        <f t="shared" si="24"/>
        <v>0</v>
      </c>
      <c r="CH23" s="113">
        <f t="shared" si="24"/>
        <v>0</v>
      </c>
      <c r="CI23" s="113">
        <f t="shared" si="24"/>
        <v>0</v>
      </c>
      <c r="CJ23" s="113">
        <f t="shared" si="24"/>
        <v>0</v>
      </c>
      <c r="CK23" s="113">
        <f t="shared" si="24"/>
        <v>0</v>
      </c>
      <c r="CL23" s="113">
        <f t="shared" si="24"/>
        <v>0</v>
      </c>
      <c r="CM23" s="113">
        <f t="shared" si="24"/>
        <v>0</v>
      </c>
      <c r="CN23" s="113">
        <f t="shared" si="24"/>
        <v>0</v>
      </c>
      <c r="CO23" s="113">
        <f t="shared" si="24"/>
        <v>0</v>
      </c>
      <c r="CP23" s="113">
        <f t="shared" si="24"/>
        <v>0</v>
      </c>
      <c r="CQ23" s="113">
        <f t="shared" si="24"/>
        <v>0</v>
      </c>
      <c r="CR23" s="113">
        <f t="shared" si="24"/>
        <v>0</v>
      </c>
      <c r="CS23" s="113">
        <f t="shared" si="24"/>
        <v>0</v>
      </c>
      <c r="CT23" s="113">
        <f t="shared" si="24"/>
        <v>0</v>
      </c>
      <c r="CU23" s="113">
        <f t="shared" si="24"/>
        <v>0</v>
      </c>
      <c r="CV23" s="113">
        <f t="shared" si="24"/>
        <v>0</v>
      </c>
      <c r="CW23" s="113">
        <f t="shared" si="24"/>
        <v>0</v>
      </c>
      <c r="CX23" s="113">
        <f t="shared" si="24"/>
        <v>0</v>
      </c>
      <c r="CY23" s="113">
        <f t="shared" si="24"/>
        <v>0</v>
      </c>
      <c r="CZ23" s="113">
        <f aca="true" t="shared" si="25" ref="CZ23:EE23">SUM(CZ19:CZ22)</f>
        <v>0</v>
      </c>
      <c r="DA23" s="113">
        <f t="shared" si="25"/>
        <v>0</v>
      </c>
      <c r="DB23" s="113">
        <f t="shared" si="25"/>
        <v>0</v>
      </c>
      <c r="DC23" s="113">
        <f t="shared" si="25"/>
        <v>0</v>
      </c>
      <c r="DD23" s="113">
        <f t="shared" si="25"/>
        <v>0</v>
      </c>
      <c r="DE23" s="113">
        <f t="shared" si="25"/>
        <v>0</v>
      </c>
      <c r="DF23" s="113">
        <f t="shared" si="25"/>
        <v>0</v>
      </c>
      <c r="DG23" s="113">
        <f t="shared" si="25"/>
        <v>0</v>
      </c>
      <c r="DH23" s="113">
        <f t="shared" si="25"/>
        <v>0</v>
      </c>
      <c r="DI23" s="113">
        <f t="shared" si="25"/>
        <v>56712.33</v>
      </c>
      <c r="DJ23" s="113">
        <f t="shared" si="25"/>
        <v>0</v>
      </c>
      <c r="DK23" s="113">
        <f t="shared" si="25"/>
        <v>0</v>
      </c>
      <c r="DL23" s="113">
        <f t="shared" si="25"/>
        <v>0</v>
      </c>
      <c r="DM23" s="113">
        <f t="shared" si="25"/>
        <v>0</v>
      </c>
      <c r="DN23" s="113">
        <f t="shared" si="25"/>
        <v>0</v>
      </c>
      <c r="DO23" s="113">
        <f t="shared" si="25"/>
        <v>0</v>
      </c>
      <c r="DP23" s="113">
        <f t="shared" si="25"/>
        <v>2994008.42</v>
      </c>
      <c r="DQ23" s="113">
        <f t="shared" si="25"/>
        <v>18418.14</v>
      </c>
      <c r="DR23" s="113">
        <f t="shared" si="25"/>
        <v>0</v>
      </c>
      <c r="DS23" s="113">
        <f t="shared" si="25"/>
        <v>0</v>
      </c>
      <c r="DT23" s="113">
        <f t="shared" si="25"/>
        <v>0</v>
      </c>
      <c r="DU23" s="113">
        <f t="shared" si="25"/>
        <v>0</v>
      </c>
      <c r="DV23" s="113">
        <f t="shared" si="25"/>
        <v>0</v>
      </c>
      <c r="DW23" s="113">
        <f t="shared" si="25"/>
        <v>0</v>
      </c>
      <c r="DX23" s="113">
        <f t="shared" si="25"/>
        <v>0</v>
      </c>
      <c r="DY23" s="113">
        <f t="shared" si="25"/>
        <v>0</v>
      </c>
      <c r="DZ23" s="113">
        <f t="shared" si="25"/>
        <v>0</v>
      </c>
      <c r="EA23" s="113">
        <f t="shared" si="25"/>
        <v>0</v>
      </c>
      <c r="EB23" s="113">
        <f t="shared" si="25"/>
        <v>9000000</v>
      </c>
      <c r="EC23" s="113">
        <f t="shared" si="25"/>
        <v>0</v>
      </c>
      <c r="ED23" s="113">
        <f t="shared" si="25"/>
        <v>0</v>
      </c>
      <c r="EE23" s="113">
        <f t="shared" si="25"/>
        <v>0</v>
      </c>
      <c r="EF23" s="113">
        <f aca="true" t="shared" si="26" ref="EF23:FK23">SUM(EF19:EF22)</f>
        <v>0</v>
      </c>
      <c r="EG23" s="113">
        <f t="shared" si="26"/>
        <v>0</v>
      </c>
      <c r="EH23" s="113">
        <f t="shared" si="26"/>
        <v>0</v>
      </c>
      <c r="EI23" s="113">
        <f t="shared" si="26"/>
        <v>0</v>
      </c>
      <c r="EJ23" s="113">
        <f t="shared" si="26"/>
        <v>0</v>
      </c>
      <c r="EK23" s="113">
        <f t="shared" si="26"/>
        <v>0</v>
      </c>
      <c r="EL23" s="113">
        <f t="shared" si="26"/>
        <v>0</v>
      </c>
      <c r="EM23" s="113">
        <f t="shared" si="26"/>
        <v>0</v>
      </c>
      <c r="EN23" s="113">
        <f t="shared" si="26"/>
        <v>0</v>
      </c>
      <c r="EO23" s="113">
        <f t="shared" si="26"/>
        <v>0</v>
      </c>
      <c r="EP23" s="113">
        <f t="shared" si="26"/>
        <v>0</v>
      </c>
      <c r="EQ23" s="113">
        <f t="shared" si="26"/>
        <v>0</v>
      </c>
      <c r="ER23" s="113">
        <f t="shared" si="26"/>
        <v>0</v>
      </c>
      <c r="ES23" s="113">
        <f t="shared" si="26"/>
        <v>0</v>
      </c>
      <c r="ET23" s="113">
        <f t="shared" si="26"/>
        <v>0</v>
      </c>
      <c r="EU23" s="113">
        <f t="shared" si="26"/>
        <v>0</v>
      </c>
      <c r="EV23" s="113">
        <f t="shared" si="26"/>
        <v>0</v>
      </c>
      <c r="EW23" s="113">
        <f t="shared" si="26"/>
        <v>0</v>
      </c>
      <c r="EX23" s="113">
        <f t="shared" si="26"/>
        <v>0</v>
      </c>
      <c r="EY23" s="113">
        <f t="shared" si="26"/>
        <v>0</v>
      </c>
      <c r="EZ23" s="113">
        <f t="shared" si="26"/>
        <v>0</v>
      </c>
      <c r="FA23" s="113">
        <f t="shared" si="26"/>
        <v>0</v>
      </c>
      <c r="FB23" s="113">
        <f t="shared" si="26"/>
        <v>0</v>
      </c>
      <c r="FC23" s="113">
        <f t="shared" si="26"/>
        <v>0</v>
      </c>
      <c r="FD23" s="113">
        <f t="shared" si="26"/>
        <v>0</v>
      </c>
      <c r="FE23" s="113">
        <f t="shared" si="26"/>
        <v>0</v>
      </c>
      <c r="FF23" s="113">
        <f t="shared" si="26"/>
        <v>0</v>
      </c>
      <c r="FG23" s="113">
        <f t="shared" si="26"/>
        <v>0</v>
      </c>
      <c r="FH23" s="78">
        <f t="shared" si="26"/>
        <v>11994008.42</v>
      </c>
      <c r="FI23" s="113">
        <f t="shared" si="26"/>
        <v>18418.14</v>
      </c>
      <c r="FJ23" s="113">
        <f t="shared" si="26"/>
        <v>0</v>
      </c>
      <c r="FK23" s="113">
        <f t="shared" si="26"/>
        <v>0</v>
      </c>
      <c r="FL23" s="113">
        <f>SUM(FL19:FL22)</f>
        <v>0</v>
      </c>
      <c r="FM23" s="113">
        <f>SUM(FM19:FM22)</f>
        <v>74589.04</v>
      </c>
      <c r="FN23" s="113">
        <f>SUM(FN19:FN22)</f>
        <v>0</v>
      </c>
      <c r="FO23" s="113">
        <f>SUM(FO19:FO22)</f>
        <v>0</v>
      </c>
    </row>
    <row r="24" spans="1:171" s="22" customFormat="1" ht="12.75">
      <c r="A24" s="70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4"/>
    </row>
    <row r="25" spans="1:171" s="51" customFormat="1" ht="22.5" customHeight="1">
      <c r="A25" s="66" t="s">
        <v>44</v>
      </c>
      <c r="B25" s="180" t="s">
        <v>68</v>
      </c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0"/>
      <c r="CR25" s="180"/>
      <c r="CS25" s="180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  <c r="DE25" s="180"/>
      <c r="DF25" s="180"/>
      <c r="DG25" s="180"/>
      <c r="DH25" s="180"/>
      <c r="DI25" s="180"/>
      <c r="DJ25" s="180"/>
      <c r="DK25" s="180"/>
      <c r="DL25" s="180"/>
      <c r="DM25" s="180"/>
      <c r="DN25" s="180"/>
      <c r="DO25" s="180"/>
      <c r="DP25" s="180"/>
      <c r="DQ25" s="180"/>
      <c r="DR25" s="180"/>
      <c r="DS25" s="180"/>
      <c r="DT25" s="180"/>
      <c r="DU25" s="180"/>
      <c r="DV25" s="180"/>
      <c r="DW25" s="180"/>
      <c r="DX25" s="180"/>
      <c r="DY25" s="180"/>
      <c r="DZ25" s="180"/>
      <c r="EA25" s="180"/>
      <c r="EB25" s="180"/>
      <c r="EC25" s="180"/>
      <c r="ED25" s="180"/>
      <c r="EE25" s="180"/>
      <c r="EF25" s="180"/>
      <c r="EG25" s="180"/>
      <c r="EH25" s="180"/>
      <c r="EI25" s="180"/>
      <c r="EJ25" s="180"/>
      <c r="EK25" s="180"/>
      <c r="EL25" s="180"/>
      <c r="EM25" s="180"/>
      <c r="EN25" s="180"/>
      <c r="EO25" s="180"/>
      <c r="EP25" s="180"/>
      <c r="EQ25" s="180"/>
      <c r="ER25" s="180"/>
      <c r="ES25" s="180"/>
      <c r="ET25" s="180"/>
      <c r="EU25" s="180"/>
      <c r="EV25" s="180"/>
      <c r="EW25" s="180"/>
      <c r="EX25" s="180"/>
      <c r="EY25" s="180"/>
      <c r="EZ25" s="180"/>
      <c r="FA25" s="180"/>
      <c r="FB25" s="180"/>
      <c r="FC25" s="180"/>
      <c r="FD25" s="180"/>
      <c r="FE25" s="180"/>
      <c r="FF25" s="180"/>
      <c r="FG25" s="180"/>
      <c r="FH25" s="180"/>
      <c r="FI25" s="180"/>
      <c r="FJ25" s="180"/>
      <c r="FK25" s="180"/>
      <c r="FL25" s="180"/>
      <c r="FM25" s="180"/>
      <c r="FN25" s="180"/>
      <c r="FO25" s="181"/>
    </row>
    <row r="26" spans="1:171" s="101" customFormat="1" ht="76.5" customHeight="1">
      <c r="A26" s="94" t="s">
        <v>132</v>
      </c>
      <c r="B26" s="114" t="s">
        <v>133</v>
      </c>
      <c r="C26" s="115" t="s">
        <v>134</v>
      </c>
      <c r="D26" s="116">
        <v>7466472</v>
      </c>
      <c r="E26" s="115" t="s">
        <v>135</v>
      </c>
      <c r="F26" s="117">
        <v>40923</v>
      </c>
      <c r="G26" s="115" t="s">
        <v>136</v>
      </c>
      <c r="H26" s="97">
        <v>7070000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>
        <f aca="true" t="shared" si="27" ref="BH26:BK28">L26+P26+T26+X26+AB26+AF26+AJ26+AN26+AR26+AV26+AZ26+BD26</f>
        <v>0</v>
      </c>
      <c r="BI26" s="97">
        <f t="shared" si="27"/>
        <v>0</v>
      </c>
      <c r="BJ26" s="97">
        <f t="shared" si="27"/>
        <v>0</v>
      </c>
      <c r="BK26" s="97">
        <f t="shared" si="27"/>
        <v>0</v>
      </c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>
        <f aca="true" t="shared" si="28" ref="DH26:DK28">BL26+BP26+BT26+BX26+CB26+CF26+CJ26+CN26+CR26+CV26+CZ26+DD26</f>
        <v>0</v>
      </c>
      <c r="DI26" s="97">
        <f t="shared" si="28"/>
        <v>0</v>
      </c>
      <c r="DJ26" s="97">
        <f t="shared" si="28"/>
        <v>0</v>
      </c>
      <c r="DK26" s="97">
        <f t="shared" si="28"/>
        <v>0</v>
      </c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97"/>
      <c r="DY26" s="97"/>
      <c r="DZ26" s="97"/>
      <c r="EA26" s="97"/>
      <c r="EB26" s="97"/>
      <c r="EC26" s="97"/>
      <c r="ED26" s="97"/>
      <c r="EE26" s="97"/>
      <c r="EF26" s="97"/>
      <c r="EG26" s="97"/>
      <c r="EH26" s="97"/>
      <c r="EI26" s="97"/>
      <c r="EJ26" s="97"/>
      <c r="EK26" s="97"/>
      <c r="EL26" s="97"/>
      <c r="EM26" s="97"/>
      <c r="EN26" s="97"/>
      <c r="EO26" s="97"/>
      <c r="EP26" s="97"/>
      <c r="EQ26" s="97"/>
      <c r="ER26" s="97"/>
      <c r="ES26" s="97"/>
      <c r="ET26" s="97"/>
      <c r="EU26" s="97"/>
      <c r="EV26" s="97"/>
      <c r="EW26" s="97"/>
      <c r="EX26" s="97"/>
      <c r="EY26" s="97"/>
      <c r="EZ26" s="97"/>
      <c r="FA26" s="97"/>
      <c r="FB26" s="97"/>
      <c r="FC26" s="97"/>
      <c r="FD26" s="97"/>
      <c r="FE26" s="97"/>
      <c r="FF26" s="97"/>
      <c r="FG26" s="97"/>
      <c r="FH26" s="97">
        <f aca="true" t="shared" si="29" ref="FH26:FK28">DL26+DP26+DT26+DX26+EB26+EF26+EJ26+EN26+ER26+EV26+EZ26+FD26</f>
        <v>0</v>
      </c>
      <c r="FI26" s="97">
        <f t="shared" si="29"/>
        <v>0</v>
      </c>
      <c r="FJ26" s="97">
        <f t="shared" si="29"/>
        <v>0</v>
      </c>
      <c r="FK26" s="97">
        <f t="shared" si="29"/>
        <v>0</v>
      </c>
      <c r="FL26" s="97">
        <f aca="true" t="shared" si="30" ref="FL26:FO28">H26+BH26-DH26-FH26</f>
        <v>7070000</v>
      </c>
      <c r="FM26" s="99">
        <f t="shared" si="30"/>
        <v>0</v>
      </c>
      <c r="FN26" s="97">
        <f t="shared" si="30"/>
        <v>0</v>
      </c>
      <c r="FO26" s="100">
        <f t="shared" si="30"/>
        <v>0</v>
      </c>
    </row>
    <row r="27" spans="1:171" s="101" customFormat="1" ht="90" customHeight="1">
      <c r="A27" s="94" t="s">
        <v>144</v>
      </c>
      <c r="B27" s="114" t="s">
        <v>141</v>
      </c>
      <c r="C27" s="115" t="s">
        <v>142</v>
      </c>
      <c r="D27" s="116">
        <v>4900000</v>
      </c>
      <c r="E27" s="115" t="s">
        <v>143</v>
      </c>
      <c r="F27" s="117">
        <v>39472</v>
      </c>
      <c r="G27" s="115"/>
      <c r="H27" s="97">
        <v>4900000</v>
      </c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>
        <f t="shared" si="27"/>
        <v>0</v>
      </c>
      <c r="BI27" s="97">
        <f t="shared" si="27"/>
        <v>0</v>
      </c>
      <c r="BJ27" s="97">
        <f t="shared" si="27"/>
        <v>0</v>
      </c>
      <c r="BK27" s="97">
        <f t="shared" si="27"/>
        <v>0</v>
      </c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>
        <f t="shared" si="28"/>
        <v>0</v>
      </c>
      <c r="DI27" s="97">
        <f t="shared" si="28"/>
        <v>0</v>
      </c>
      <c r="DJ27" s="97">
        <f t="shared" si="28"/>
        <v>0</v>
      </c>
      <c r="DK27" s="97">
        <f t="shared" si="28"/>
        <v>0</v>
      </c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97"/>
      <c r="EW27" s="97"/>
      <c r="EX27" s="97"/>
      <c r="EY27" s="97"/>
      <c r="EZ27" s="97"/>
      <c r="FA27" s="97"/>
      <c r="FB27" s="97"/>
      <c r="FC27" s="97"/>
      <c r="FD27" s="97"/>
      <c r="FE27" s="97"/>
      <c r="FF27" s="97"/>
      <c r="FG27" s="97"/>
      <c r="FH27" s="97">
        <f t="shared" si="29"/>
        <v>0</v>
      </c>
      <c r="FI27" s="97">
        <f t="shared" si="29"/>
        <v>0</v>
      </c>
      <c r="FJ27" s="97">
        <f t="shared" si="29"/>
        <v>0</v>
      </c>
      <c r="FK27" s="97">
        <f t="shared" si="29"/>
        <v>0</v>
      </c>
      <c r="FL27" s="97">
        <f t="shared" si="30"/>
        <v>4900000</v>
      </c>
      <c r="FM27" s="99">
        <f t="shared" si="30"/>
        <v>0</v>
      </c>
      <c r="FN27" s="97">
        <f t="shared" si="30"/>
        <v>0</v>
      </c>
      <c r="FO27" s="100">
        <f t="shared" si="30"/>
        <v>0</v>
      </c>
    </row>
    <row r="28" spans="1:171" ht="12.75">
      <c r="A28" s="68"/>
      <c r="B28" s="19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>
        <f t="shared" si="27"/>
        <v>0</v>
      </c>
      <c r="BI28" s="5">
        <f t="shared" si="27"/>
        <v>0</v>
      </c>
      <c r="BJ28" s="5">
        <f t="shared" si="27"/>
        <v>0</v>
      </c>
      <c r="BK28" s="5">
        <f t="shared" si="27"/>
        <v>0</v>
      </c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>
        <f t="shared" si="28"/>
        <v>0</v>
      </c>
      <c r="DI28" s="5">
        <f t="shared" si="28"/>
        <v>0</v>
      </c>
      <c r="DJ28" s="5">
        <f t="shared" si="28"/>
        <v>0</v>
      </c>
      <c r="DK28" s="5">
        <f t="shared" si="28"/>
        <v>0</v>
      </c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>
        <f t="shared" si="29"/>
        <v>0</v>
      </c>
      <c r="FI28" s="5">
        <f t="shared" si="29"/>
        <v>0</v>
      </c>
      <c r="FJ28" s="5">
        <f t="shared" si="29"/>
        <v>0</v>
      </c>
      <c r="FK28" s="5">
        <f t="shared" si="29"/>
        <v>0</v>
      </c>
      <c r="FL28" s="41">
        <f t="shared" si="30"/>
        <v>0</v>
      </c>
      <c r="FM28" s="60">
        <f t="shared" si="30"/>
        <v>0</v>
      </c>
      <c r="FN28" s="3">
        <f t="shared" si="30"/>
        <v>0</v>
      </c>
      <c r="FO28" s="40">
        <f t="shared" si="30"/>
        <v>0</v>
      </c>
    </row>
    <row r="29" spans="1:171" s="42" customFormat="1" ht="14.25">
      <c r="A29" s="72"/>
      <c r="B29" s="46" t="s">
        <v>52</v>
      </c>
      <c r="C29" s="47"/>
      <c r="D29" s="47"/>
      <c r="E29" s="47"/>
      <c r="F29" s="47"/>
      <c r="G29" s="47"/>
      <c r="H29" s="48">
        <f aca="true" t="shared" si="31" ref="H29:AM29">SUM(H26:H28)</f>
        <v>11970000</v>
      </c>
      <c r="I29" s="48">
        <f t="shared" si="31"/>
        <v>0</v>
      </c>
      <c r="J29" s="48">
        <f t="shared" si="31"/>
        <v>0</v>
      </c>
      <c r="K29" s="48">
        <f t="shared" si="31"/>
        <v>0</v>
      </c>
      <c r="L29" s="48">
        <f t="shared" si="31"/>
        <v>0</v>
      </c>
      <c r="M29" s="48">
        <f t="shared" si="31"/>
        <v>0</v>
      </c>
      <c r="N29" s="48">
        <f t="shared" si="31"/>
        <v>0</v>
      </c>
      <c r="O29" s="48">
        <f t="shared" si="31"/>
        <v>0</v>
      </c>
      <c r="P29" s="48">
        <f t="shared" si="31"/>
        <v>0</v>
      </c>
      <c r="Q29" s="48">
        <f t="shared" si="31"/>
        <v>0</v>
      </c>
      <c r="R29" s="48">
        <f t="shared" si="31"/>
        <v>0</v>
      </c>
      <c r="S29" s="48">
        <f t="shared" si="31"/>
        <v>0</v>
      </c>
      <c r="T29" s="48">
        <f t="shared" si="31"/>
        <v>0</v>
      </c>
      <c r="U29" s="48">
        <f t="shared" si="31"/>
        <v>0</v>
      </c>
      <c r="V29" s="48">
        <f t="shared" si="31"/>
        <v>0</v>
      </c>
      <c r="W29" s="48">
        <f t="shared" si="31"/>
        <v>0</v>
      </c>
      <c r="X29" s="48">
        <f t="shared" si="31"/>
        <v>0</v>
      </c>
      <c r="Y29" s="48">
        <f t="shared" si="31"/>
        <v>0</v>
      </c>
      <c r="Z29" s="48">
        <f t="shared" si="31"/>
        <v>0</v>
      </c>
      <c r="AA29" s="48">
        <f t="shared" si="31"/>
        <v>0</v>
      </c>
      <c r="AB29" s="48">
        <f t="shared" si="31"/>
        <v>0</v>
      </c>
      <c r="AC29" s="48">
        <f t="shared" si="31"/>
        <v>0</v>
      </c>
      <c r="AD29" s="48">
        <f t="shared" si="31"/>
        <v>0</v>
      </c>
      <c r="AE29" s="48">
        <f t="shared" si="31"/>
        <v>0</v>
      </c>
      <c r="AF29" s="48">
        <f t="shared" si="31"/>
        <v>0</v>
      </c>
      <c r="AG29" s="48">
        <f t="shared" si="31"/>
        <v>0</v>
      </c>
      <c r="AH29" s="48">
        <f t="shared" si="31"/>
        <v>0</v>
      </c>
      <c r="AI29" s="48">
        <f t="shared" si="31"/>
        <v>0</v>
      </c>
      <c r="AJ29" s="48">
        <f t="shared" si="31"/>
        <v>0</v>
      </c>
      <c r="AK29" s="48">
        <f t="shared" si="31"/>
        <v>0</v>
      </c>
      <c r="AL29" s="48">
        <f t="shared" si="31"/>
        <v>0</v>
      </c>
      <c r="AM29" s="48">
        <f t="shared" si="31"/>
        <v>0</v>
      </c>
      <c r="AN29" s="48">
        <f aca="true" t="shared" si="32" ref="AN29:BS29">SUM(AN26:AN28)</f>
        <v>0</v>
      </c>
      <c r="AO29" s="48">
        <f t="shared" si="32"/>
        <v>0</v>
      </c>
      <c r="AP29" s="48">
        <f t="shared" si="32"/>
        <v>0</v>
      </c>
      <c r="AQ29" s="48">
        <f t="shared" si="32"/>
        <v>0</v>
      </c>
      <c r="AR29" s="48">
        <f t="shared" si="32"/>
        <v>0</v>
      </c>
      <c r="AS29" s="48">
        <f t="shared" si="32"/>
        <v>0</v>
      </c>
      <c r="AT29" s="48">
        <f t="shared" si="32"/>
        <v>0</v>
      </c>
      <c r="AU29" s="48">
        <f t="shared" si="32"/>
        <v>0</v>
      </c>
      <c r="AV29" s="48">
        <f t="shared" si="32"/>
        <v>0</v>
      </c>
      <c r="AW29" s="48">
        <f t="shared" si="32"/>
        <v>0</v>
      </c>
      <c r="AX29" s="48">
        <f t="shared" si="32"/>
        <v>0</v>
      </c>
      <c r="AY29" s="48">
        <f t="shared" si="32"/>
        <v>0</v>
      </c>
      <c r="AZ29" s="48">
        <f t="shared" si="32"/>
        <v>0</v>
      </c>
      <c r="BA29" s="48">
        <f t="shared" si="32"/>
        <v>0</v>
      </c>
      <c r="BB29" s="48">
        <f t="shared" si="32"/>
        <v>0</v>
      </c>
      <c r="BC29" s="48">
        <f t="shared" si="32"/>
        <v>0</v>
      </c>
      <c r="BD29" s="48">
        <f t="shared" si="32"/>
        <v>0</v>
      </c>
      <c r="BE29" s="48">
        <f t="shared" si="32"/>
        <v>0</v>
      </c>
      <c r="BF29" s="48">
        <f t="shared" si="32"/>
        <v>0</v>
      </c>
      <c r="BG29" s="48">
        <f t="shared" si="32"/>
        <v>0</v>
      </c>
      <c r="BH29" s="48">
        <f t="shared" si="32"/>
        <v>0</v>
      </c>
      <c r="BI29" s="48">
        <f t="shared" si="32"/>
        <v>0</v>
      </c>
      <c r="BJ29" s="48">
        <f t="shared" si="32"/>
        <v>0</v>
      </c>
      <c r="BK29" s="48">
        <f t="shared" si="32"/>
        <v>0</v>
      </c>
      <c r="BL29" s="48">
        <f t="shared" si="32"/>
        <v>0</v>
      </c>
      <c r="BM29" s="48">
        <f t="shared" si="32"/>
        <v>0</v>
      </c>
      <c r="BN29" s="48">
        <f t="shared" si="32"/>
        <v>0</v>
      </c>
      <c r="BO29" s="48">
        <f t="shared" si="32"/>
        <v>0</v>
      </c>
      <c r="BP29" s="48">
        <f t="shared" si="32"/>
        <v>0</v>
      </c>
      <c r="BQ29" s="48">
        <f t="shared" si="32"/>
        <v>0</v>
      </c>
      <c r="BR29" s="48">
        <f t="shared" si="32"/>
        <v>0</v>
      </c>
      <c r="BS29" s="48">
        <f t="shared" si="32"/>
        <v>0</v>
      </c>
      <c r="BT29" s="48">
        <f aca="true" t="shared" si="33" ref="BT29:CY29">SUM(BT26:BT28)</f>
        <v>0</v>
      </c>
      <c r="BU29" s="48">
        <f t="shared" si="33"/>
        <v>0</v>
      </c>
      <c r="BV29" s="48">
        <f t="shared" si="33"/>
        <v>0</v>
      </c>
      <c r="BW29" s="48">
        <f t="shared" si="33"/>
        <v>0</v>
      </c>
      <c r="BX29" s="48">
        <f t="shared" si="33"/>
        <v>0</v>
      </c>
      <c r="BY29" s="48">
        <f t="shared" si="33"/>
        <v>0</v>
      </c>
      <c r="BZ29" s="48">
        <f t="shared" si="33"/>
        <v>0</v>
      </c>
      <c r="CA29" s="48">
        <f t="shared" si="33"/>
        <v>0</v>
      </c>
      <c r="CB29" s="48">
        <f t="shared" si="33"/>
        <v>0</v>
      </c>
      <c r="CC29" s="48">
        <f t="shared" si="33"/>
        <v>0</v>
      </c>
      <c r="CD29" s="48">
        <f t="shared" si="33"/>
        <v>0</v>
      </c>
      <c r="CE29" s="48">
        <f t="shared" si="33"/>
        <v>0</v>
      </c>
      <c r="CF29" s="48">
        <f t="shared" si="33"/>
        <v>0</v>
      </c>
      <c r="CG29" s="48">
        <f t="shared" si="33"/>
        <v>0</v>
      </c>
      <c r="CH29" s="48">
        <f t="shared" si="33"/>
        <v>0</v>
      </c>
      <c r="CI29" s="48">
        <f t="shared" si="33"/>
        <v>0</v>
      </c>
      <c r="CJ29" s="48">
        <f t="shared" si="33"/>
        <v>0</v>
      </c>
      <c r="CK29" s="48">
        <f t="shared" si="33"/>
        <v>0</v>
      </c>
      <c r="CL29" s="48">
        <f t="shared" si="33"/>
        <v>0</v>
      </c>
      <c r="CM29" s="48">
        <f t="shared" si="33"/>
        <v>0</v>
      </c>
      <c r="CN29" s="48">
        <f t="shared" si="33"/>
        <v>0</v>
      </c>
      <c r="CO29" s="48">
        <f t="shared" si="33"/>
        <v>0</v>
      </c>
      <c r="CP29" s="48">
        <f t="shared" si="33"/>
        <v>0</v>
      </c>
      <c r="CQ29" s="48">
        <f t="shared" si="33"/>
        <v>0</v>
      </c>
      <c r="CR29" s="48">
        <f t="shared" si="33"/>
        <v>0</v>
      </c>
      <c r="CS29" s="48">
        <f t="shared" si="33"/>
        <v>0</v>
      </c>
      <c r="CT29" s="48">
        <f t="shared" si="33"/>
        <v>0</v>
      </c>
      <c r="CU29" s="48">
        <f t="shared" si="33"/>
        <v>0</v>
      </c>
      <c r="CV29" s="48">
        <f t="shared" si="33"/>
        <v>0</v>
      </c>
      <c r="CW29" s="48">
        <f t="shared" si="33"/>
        <v>0</v>
      </c>
      <c r="CX29" s="48">
        <f t="shared" si="33"/>
        <v>0</v>
      </c>
      <c r="CY29" s="48">
        <f t="shared" si="33"/>
        <v>0</v>
      </c>
      <c r="CZ29" s="48">
        <f aca="true" t="shared" si="34" ref="CZ29:EE29">SUM(CZ26:CZ28)</f>
        <v>0</v>
      </c>
      <c r="DA29" s="48">
        <f t="shared" si="34"/>
        <v>0</v>
      </c>
      <c r="DB29" s="48">
        <f t="shared" si="34"/>
        <v>0</v>
      </c>
      <c r="DC29" s="48">
        <f t="shared" si="34"/>
        <v>0</v>
      </c>
      <c r="DD29" s="48">
        <f t="shared" si="34"/>
        <v>0</v>
      </c>
      <c r="DE29" s="48">
        <f t="shared" si="34"/>
        <v>0</v>
      </c>
      <c r="DF29" s="48">
        <f t="shared" si="34"/>
        <v>0</v>
      </c>
      <c r="DG29" s="48">
        <f t="shared" si="34"/>
        <v>0</v>
      </c>
      <c r="DH29" s="48">
        <f t="shared" si="34"/>
        <v>0</v>
      </c>
      <c r="DI29" s="48">
        <f t="shared" si="34"/>
        <v>0</v>
      </c>
      <c r="DJ29" s="48">
        <f t="shared" si="34"/>
        <v>0</v>
      </c>
      <c r="DK29" s="48">
        <f t="shared" si="34"/>
        <v>0</v>
      </c>
      <c r="DL29" s="48">
        <f t="shared" si="34"/>
        <v>0</v>
      </c>
      <c r="DM29" s="48">
        <f t="shared" si="34"/>
        <v>0</v>
      </c>
      <c r="DN29" s="48">
        <f t="shared" si="34"/>
        <v>0</v>
      </c>
      <c r="DO29" s="48">
        <f t="shared" si="34"/>
        <v>0</v>
      </c>
      <c r="DP29" s="48">
        <f t="shared" si="34"/>
        <v>0</v>
      </c>
      <c r="DQ29" s="48">
        <f t="shared" si="34"/>
        <v>0</v>
      </c>
      <c r="DR29" s="48">
        <f t="shared" si="34"/>
        <v>0</v>
      </c>
      <c r="DS29" s="48">
        <f t="shared" si="34"/>
        <v>0</v>
      </c>
      <c r="DT29" s="48">
        <f t="shared" si="34"/>
        <v>0</v>
      </c>
      <c r="DU29" s="48">
        <f t="shared" si="34"/>
        <v>0</v>
      </c>
      <c r="DV29" s="48">
        <f t="shared" si="34"/>
        <v>0</v>
      </c>
      <c r="DW29" s="48">
        <f t="shared" si="34"/>
        <v>0</v>
      </c>
      <c r="DX29" s="48">
        <f t="shared" si="34"/>
        <v>0</v>
      </c>
      <c r="DY29" s="48">
        <f t="shared" si="34"/>
        <v>0</v>
      </c>
      <c r="DZ29" s="48">
        <f t="shared" si="34"/>
        <v>0</v>
      </c>
      <c r="EA29" s="48">
        <f t="shared" si="34"/>
        <v>0</v>
      </c>
      <c r="EB29" s="48">
        <f t="shared" si="34"/>
        <v>0</v>
      </c>
      <c r="EC29" s="48">
        <f t="shared" si="34"/>
        <v>0</v>
      </c>
      <c r="ED29" s="48">
        <f t="shared" si="34"/>
        <v>0</v>
      </c>
      <c r="EE29" s="48">
        <f t="shared" si="34"/>
        <v>0</v>
      </c>
      <c r="EF29" s="48">
        <f aca="true" t="shared" si="35" ref="EF29:FK29">SUM(EF26:EF28)</f>
        <v>0</v>
      </c>
      <c r="EG29" s="48">
        <f t="shared" si="35"/>
        <v>0</v>
      </c>
      <c r="EH29" s="48">
        <f t="shared" si="35"/>
        <v>0</v>
      </c>
      <c r="EI29" s="48">
        <f t="shared" si="35"/>
        <v>0</v>
      </c>
      <c r="EJ29" s="48">
        <f t="shared" si="35"/>
        <v>0</v>
      </c>
      <c r="EK29" s="48">
        <f t="shared" si="35"/>
        <v>0</v>
      </c>
      <c r="EL29" s="48">
        <f t="shared" si="35"/>
        <v>0</v>
      </c>
      <c r="EM29" s="48">
        <f t="shared" si="35"/>
        <v>0</v>
      </c>
      <c r="EN29" s="48">
        <f t="shared" si="35"/>
        <v>0</v>
      </c>
      <c r="EO29" s="48">
        <f t="shared" si="35"/>
        <v>0</v>
      </c>
      <c r="EP29" s="48">
        <f t="shared" si="35"/>
        <v>0</v>
      </c>
      <c r="EQ29" s="48">
        <f t="shared" si="35"/>
        <v>0</v>
      </c>
      <c r="ER29" s="48">
        <f t="shared" si="35"/>
        <v>0</v>
      </c>
      <c r="ES29" s="48">
        <f t="shared" si="35"/>
        <v>0</v>
      </c>
      <c r="ET29" s="48">
        <f t="shared" si="35"/>
        <v>0</v>
      </c>
      <c r="EU29" s="48">
        <f t="shared" si="35"/>
        <v>0</v>
      </c>
      <c r="EV29" s="48">
        <f t="shared" si="35"/>
        <v>0</v>
      </c>
      <c r="EW29" s="48">
        <f t="shared" si="35"/>
        <v>0</v>
      </c>
      <c r="EX29" s="48">
        <f t="shared" si="35"/>
        <v>0</v>
      </c>
      <c r="EY29" s="48">
        <f t="shared" si="35"/>
        <v>0</v>
      </c>
      <c r="EZ29" s="48">
        <f t="shared" si="35"/>
        <v>0</v>
      </c>
      <c r="FA29" s="48">
        <f t="shared" si="35"/>
        <v>0</v>
      </c>
      <c r="FB29" s="48">
        <f t="shared" si="35"/>
        <v>0</v>
      </c>
      <c r="FC29" s="48">
        <f t="shared" si="35"/>
        <v>0</v>
      </c>
      <c r="FD29" s="48">
        <f t="shared" si="35"/>
        <v>0</v>
      </c>
      <c r="FE29" s="48">
        <f t="shared" si="35"/>
        <v>0</v>
      </c>
      <c r="FF29" s="48">
        <f t="shared" si="35"/>
        <v>0</v>
      </c>
      <c r="FG29" s="48">
        <f t="shared" si="35"/>
        <v>0</v>
      </c>
      <c r="FH29" s="48">
        <f t="shared" si="35"/>
        <v>0</v>
      </c>
      <c r="FI29" s="48">
        <f t="shared" si="35"/>
        <v>0</v>
      </c>
      <c r="FJ29" s="48">
        <f t="shared" si="35"/>
        <v>0</v>
      </c>
      <c r="FK29" s="48">
        <f t="shared" si="35"/>
        <v>0</v>
      </c>
      <c r="FL29" s="48">
        <f>SUM(FL26:FL28)</f>
        <v>11970000</v>
      </c>
      <c r="FM29" s="63">
        <f>SUM(FM26:FM28)</f>
        <v>0</v>
      </c>
      <c r="FN29" s="48">
        <f>SUM(FN26:FN28)</f>
        <v>0</v>
      </c>
      <c r="FO29" s="49">
        <f>SUM(FO26:FO28)</f>
        <v>0</v>
      </c>
    </row>
    <row r="30" spans="1:171" s="34" customFormat="1" ht="22.5" customHeight="1" thickBot="1">
      <c r="A30" s="73"/>
      <c r="B30" s="30" t="s">
        <v>48</v>
      </c>
      <c r="C30" s="32"/>
      <c r="D30" s="32"/>
      <c r="E30" s="32"/>
      <c r="F30" s="32"/>
      <c r="G30" s="32"/>
      <c r="H30" s="80">
        <f aca="true" t="shared" si="36" ref="H30:AM30">H10+H16+H23+H29</f>
        <v>27464008.42</v>
      </c>
      <c r="I30" s="80">
        <f t="shared" si="36"/>
        <v>75130.47</v>
      </c>
      <c r="J30" s="80">
        <f t="shared" si="36"/>
        <v>0</v>
      </c>
      <c r="K30" s="80">
        <f t="shared" si="36"/>
        <v>0</v>
      </c>
      <c r="L30" s="80">
        <f t="shared" si="36"/>
        <v>0</v>
      </c>
      <c r="M30" s="80">
        <f t="shared" si="36"/>
        <v>43237.7</v>
      </c>
      <c r="N30" s="80">
        <f t="shared" si="36"/>
        <v>0</v>
      </c>
      <c r="O30" s="80">
        <f t="shared" si="36"/>
        <v>0</v>
      </c>
      <c r="P30" s="80">
        <f t="shared" si="36"/>
        <v>0</v>
      </c>
      <c r="Q30" s="80">
        <f t="shared" si="36"/>
        <v>35819.67</v>
      </c>
      <c r="R30" s="80">
        <f t="shared" si="36"/>
        <v>0</v>
      </c>
      <c r="S30" s="80">
        <f t="shared" si="36"/>
        <v>0</v>
      </c>
      <c r="T30" s="80">
        <f t="shared" si="36"/>
        <v>0</v>
      </c>
      <c r="U30" s="80">
        <f t="shared" si="36"/>
        <v>35614.75</v>
      </c>
      <c r="V30" s="80">
        <f t="shared" si="36"/>
        <v>0</v>
      </c>
      <c r="W30" s="80">
        <f t="shared" si="36"/>
        <v>0</v>
      </c>
      <c r="X30" s="80">
        <f t="shared" si="36"/>
        <v>0</v>
      </c>
      <c r="Y30" s="80">
        <f t="shared" si="36"/>
        <v>31106.56</v>
      </c>
      <c r="Z30" s="80">
        <f t="shared" si="36"/>
        <v>0</v>
      </c>
      <c r="AA30" s="80">
        <f t="shared" si="36"/>
        <v>0</v>
      </c>
      <c r="AB30" s="80">
        <f t="shared" si="36"/>
        <v>0</v>
      </c>
      <c r="AC30" s="80">
        <f t="shared" si="36"/>
        <v>101843.13999999998</v>
      </c>
      <c r="AD30" s="80">
        <f t="shared" si="36"/>
        <v>0</v>
      </c>
      <c r="AE30" s="80">
        <f t="shared" si="36"/>
        <v>0</v>
      </c>
      <c r="AF30" s="80">
        <f t="shared" si="36"/>
        <v>0</v>
      </c>
      <c r="AG30" s="80">
        <f t="shared" si="36"/>
        <v>0</v>
      </c>
      <c r="AH30" s="80">
        <f t="shared" si="36"/>
        <v>0</v>
      </c>
      <c r="AI30" s="80">
        <f t="shared" si="36"/>
        <v>0</v>
      </c>
      <c r="AJ30" s="80">
        <f t="shared" si="36"/>
        <v>0</v>
      </c>
      <c r="AK30" s="80">
        <f t="shared" si="36"/>
        <v>0</v>
      </c>
      <c r="AL30" s="80">
        <f t="shared" si="36"/>
        <v>0</v>
      </c>
      <c r="AM30" s="80">
        <f t="shared" si="36"/>
        <v>0</v>
      </c>
      <c r="AN30" s="80">
        <f aca="true" t="shared" si="37" ref="AN30:BS30">AN10+AN16+AN23+AN29</f>
        <v>0</v>
      </c>
      <c r="AO30" s="80">
        <f t="shared" si="37"/>
        <v>0</v>
      </c>
      <c r="AP30" s="80">
        <f t="shared" si="37"/>
        <v>0</v>
      </c>
      <c r="AQ30" s="80">
        <f t="shared" si="37"/>
        <v>0</v>
      </c>
      <c r="AR30" s="80">
        <f t="shared" si="37"/>
        <v>0</v>
      </c>
      <c r="AS30" s="80">
        <f t="shared" si="37"/>
        <v>0</v>
      </c>
      <c r="AT30" s="80">
        <f t="shared" si="37"/>
        <v>0</v>
      </c>
      <c r="AU30" s="80">
        <f t="shared" si="37"/>
        <v>0</v>
      </c>
      <c r="AV30" s="80">
        <f t="shared" si="37"/>
        <v>0</v>
      </c>
      <c r="AW30" s="80">
        <f t="shared" si="37"/>
        <v>0</v>
      </c>
      <c r="AX30" s="80">
        <f t="shared" si="37"/>
        <v>0</v>
      </c>
      <c r="AY30" s="80">
        <f t="shared" si="37"/>
        <v>0</v>
      </c>
      <c r="AZ30" s="80">
        <f t="shared" si="37"/>
        <v>0</v>
      </c>
      <c r="BA30" s="80">
        <f t="shared" si="37"/>
        <v>0</v>
      </c>
      <c r="BB30" s="80">
        <f t="shared" si="37"/>
        <v>0</v>
      </c>
      <c r="BC30" s="80">
        <f t="shared" si="37"/>
        <v>0</v>
      </c>
      <c r="BD30" s="80">
        <f t="shared" si="37"/>
        <v>0</v>
      </c>
      <c r="BE30" s="80">
        <f t="shared" si="37"/>
        <v>0</v>
      </c>
      <c r="BF30" s="80">
        <f t="shared" si="37"/>
        <v>0</v>
      </c>
      <c r="BG30" s="80">
        <f t="shared" si="37"/>
        <v>0</v>
      </c>
      <c r="BH30" s="80">
        <f t="shared" si="37"/>
        <v>0</v>
      </c>
      <c r="BI30" s="80">
        <f t="shared" si="37"/>
        <v>247621.82</v>
      </c>
      <c r="BJ30" s="80">
        <f t="shared" si="37"/>
        <v>0</v>
      </c>
      <c r="BK30" s="80">
        <f t="shared" si="37"/>
        <v>0</v>
      </c>
      <c r="BL30" s="80">
        <f t="shared" si="37"/>
        <v>300000</v>
      </c>
      <c r="BM30" s="80">
        <f t="shared" si="37"/>
        <v>43237.7</v>
      </c>
      <c r="BN30" s="80">
        <f t="shared" si="37"/>
        <v>0</v>
      </c>
      <c r="BO30" s="80">
        <f t="shared" si="37"/>
        <v>0</v>
      </c>
      <c r="BP30" s="80">
        <f t="shared" si="37"/>
        <v>300000</v>
      </c>
      <c r="BQ30" s="80">
        <f t="shared" si="37"/>
        <v>92532</v>
      </c>
      <c r="BR30" s="80">
        <f t="shared" si="37"/>
        <v>0</v>
      </c>
      <c r="BS30" s="80">
        <f t="shared" si="37"/>
        <v>0</v>
      </c>
      <c r="BT30" s="80">
        <f aca="true" t="shared" si="38" ref="BT30:CY30">BT10+BT16+BT23+BT29</f>
        <v>300000</v>
      </c>
      <c r="BU30" s="80">
        <f t="shared" si="38"/>
        <v>35614.75</v>
      </c>
      <c r="BV30" s="80">
        <f t="shared" si="38"/>
        <v>0</v>
      </c>
      <c r="BW30" s="80">
        <f t="shared" si="38"/>
        <v>0</v>
      </c>
      <c r="BX30" s="80">
        <f t="shared" si="38"/>
        <v>300000</v>
      </c>
      <c r="BY30" s="80">
        <f t="shared" si="38"/>
        <v>31106.56</v>
      </c>
      <c r="BZ30" s="80">
        <f t="shared" si="38"/>
        <v>0</v>
      </c>
      <c r="CA30" s="80">
        <f t="shared" si="38"/>
        <v>0</v>
      </c>
      <c r="CB30" s="80">
        <f t="shared" si="38"/>
        <v>300000</v>
      </c>
      <c r="CC30" s="80">
        <f t="shared" si="38"/>
        <v>27254.1</v>
      </c>
      <c r="CD30" s="80">
        <f t="shared" si="38"/>
        <v>0</v>
      </c>
      <c r="CE30" s="80">
        <f t="shared" si="38"/>
        <v>0</v>
      </c>
      <c r="CF30" s="80">
        <f t="shared" si="38"/>
        <v>0</v>
      </c>
      <c r="CG30" s="80">
        <f t="shared" si="38"/>
        <v>0</v>
      </c>
      <c r="CH30" s="80">
        <f t="shared" si="38"/>
        <v>0</v>
      </c>
      <c r="CI30" s="80">
        <f t="shared" si="38"/>
        <v>0</v>
      </c>
      <c r="CJ30" s="80">
        <f t="shared" si="38"/>
        <v>0</v>
      </c>
      <c r="CK30" s="80">
        <f t="shared" si="38"/>
        <v>0</v>
      </c>
      <c r="CL30" s="80">
        <f t="shared" si="38"/>
        <v>0</v>
      </c>
      <c r="CM30" s="80">
        <f t="shared" si="38"/>
        <v>0</v>
      </c>
      <c r="CN30" s="80">
        <f t="shared" si="38"/>
        <v>0</v>
      </c>
      <c r="CO30" s="80">
        <f t="shared" si="38"/>
        <v>0</v>
      </c>
      <c r="CP30" s="80">
        <f t="shared" si="38"/>
        <v>0</v>
      </c>
      <c r="CQ30" s="80">
        <f t="shared" si="38"/>
        <v>0</v>
      </c>
      <c r="CR30" s="80">
        <f t="shared" si="38"/>
        <v>0</v>
      </c>
      <c r="CS30" s="80">
        <f t="shared" si="38"/>
        <v>0</v>
      </c>
      <c r="CT30" s="80">
        <f t="shared" si="38"/>
        <v>0</v>
      </c>
      <c r="CU30" s="80">
        <f t="shared" si="38"/>
        <v>0</v>
      </c>
      <c r="CV30" s="80">
        <f t="shared" si="38"/>
        <v>0</v>
      </c>
      <c r="CW30" s="80">
        <f t="shared" si="38"/>
        <v>0</v>
      </c>
      <c r="CX30" s="80">
        <f t="shared" si="38"/>
        <v>0</v>
      </c>
      <c r="CY30" s="80">
        <f t="shared" si="38"/>
        <v>0</v>
      </c>
      <c r="CZ30" s="80">
        <f aca="true" t="shared" si="39" ref="CZ30:EE30">CZ10+CZ16+CZ23+CZ29</f>
        <v>0</v>
      </c>
      <c r="DA30" s="80">
        <f t="shared" si="39"/>
        <v>0</v>
      </c>
      <c r="DB30" s="80">
        <f t="shared" si="39"/>
        <v>0</v>
      </c>
      <c r="DC30" s="80">
        <f t="shared" si="39"/>
        <v>0</v>
      </c>
      <c r="DD30" s="80">
        <f t="shared" si="39"/>
        <v>0</v>
      </c>
      <c r="DE30" s="80">
        <f t="shared" si="39"/>
        <v>0</v>
      </c>
      <c r="DF30" s="80">
        <f t="shared" si="39"/>
        <v>0</v>
      </c>
      <c r="DG30" s="80">
        <f t="shared" si="39"/>
        <v>0</v>
      </c>
      <c r="DH30" s="80">
        <f t="shared" si="39"/>
        <v>1500000</v>
      </c>
      <c r="DI30" s="80">
        <f t="shared" si="39"/>
        <v>229745.11</v>
      </c>
      <c r="DJ30" s="80">
        <f t="shared" si="39"/>
        <v>0</v>
      </c>
      <c r="DK30" s="80">
        <f t="shared" si="39"/>
        <v>0</v>
      </c>
      <c r="DL30" s="80">
        <f t="shared" si="39"/>
        <v>0</v>
      </c>
      <c r="DM30" s="80">
        <f t="shared" si="39"/>
        <v>0</v>
      </c>
      <c r="DN30" s="80">
        <f t="shared" si="39"/>
        <v>0</v>
      </c>
      <c r="DO30" s="80">
        <f t="shared" si="39"/>
        <v>0</v>
      </c>
      <c r="DP30" s="80">
        <f t="shared" si="39"/>
        <v>2994008.42</v>
      </c>
      <c r="DQ30" s="80">
        <f t="shared" si="39"/>
        <v>18418.14</v>
      </c>
      <c r="DR30" s="80">
        <f t="shared" si="39"/>
        <v>0</v>
      </c>
      <c r="DS30" s="80">
        <f t="shared" si="39"/>
        <v>0</v>
      </c>
      <c r="DT30" s="80">
        <f t="shared" si="39"/>
        <v>0</v>
      </c>
      <c r="DU30" s="80">
        <f t="shared" si="39"/>
        <v>0</v>
      </c>
      <c r="DV30" s="80">
        <f t="shared" si="39"/>
        <v>0</v>
      </c>
      <c r="DW30" s="80">
        <f t="shared" si="39"/>
        <v>0</v>
      </c>
      <c r="DX30" s="80">
        <f t="shared" si="39"/>
        <v>0</v>
      </c>
      <c r="DY30" s="80">
        <f t="shared" si="39"/>
        <v>0</v>
      </c>
      <c r="DZ30" s="80">
        <f t="shared" si="39"/>
        <v>0</v>
      </c>
      <c r="EA30" s="80">
        <f t="shared" si="39"/>
        <v>0</v>
      </c>
      <c r="EB30" s="80">
        <f t="shared" si="39"/>
        <v>9000000</v>
      </c>
      <c r="EC30" s="80">
        <f t="shared" si="39"/>
        <v>0</v>
      </c>
      <c r="ED30" s="80">
        <f t="shared" si="39"/>
        <v>0</v>
      </c>
      <c r="EE30" s="80">
        <f t="shared" si="39"/>
        <v>0</v>
      </c>
      <c r="EF30" s="80">
        <f aca="true" t="shared" si="40" ref="EF30:FK30">EF10+EF16+EF23+EF29</f>
        <v>0</v>
      </c>
      <c r="EG30" s="80">
        <f t="shared" si="40"/>
        <v>0</v>
      </c>
      <c r="EH30" s="80">
        <f t="shared" si="40"/>
        <v>0</v>
      </c>
      <c r="EI30" s="80">
        <f t="shared" si="40"/>
        <v>0</v>
      </c>
      <c r="EJ30" s="80">
        <f t="shared" si="40"/>
        <v>0</v>
      </c>
      <c r="EK30" s="80">
        <f t="shared" si="40"/>
        <v>0</v>
      </c>
      <c r="EL30" s="80">
        <f t="shared" si="40"/>
        <v>0</v>
      </c>
      <c r="EM30" s="80">
        <f t="shared" si="40"/>
        <v>0</v>
      </c>
      <c r="EN30" s="80">
        <f t="shared" si="40"/>
        <v>0</v>
      </c>
      <c r="EO30" s="80">
        <f t="shared" si="40"/>
        <v>0</v>
      </c>
      <c r="EP30" s="80">
        <f t="shared" si="40"/>
        <v>0</v>
      </c>
      <c r="EQ30" s="80">
        <f t="shared" si="40"/>
        <v>0</v>
      </c>
      <c r="ER30" s="80">
        <f t="shared" si="40"/>
        <v>0</v>
      </c>
      <c r="ES30" s="80">
        <f t="shared" si="40"/>
        <v>0</v>
      </c>
      <c r="ET30" s="80">
        <f t="shared" si="40"/>
        <v>0</v>
      </c>
      <c r="EU30" s="80">
        <f t="shared" si="40"/>
        <v>0</v>
      </c>
      <c r="EV30" s="80">
        <f t="shared" si="40"/>
        <v>0</v>
      </c>
      <c r="EW30" s="80">
        <f t="shared" si="40"/>
        <v>0</v>
      </c>
      <c r="EX30" s="80">
        <f t="shared" si="40"/>
        <v>0</v>
      </c>
      <c r="EY30" s="80">
        <f t="shared" si="40"/>
        <v>0</v>
      </c>
      <c r="EZ30" s="80">
        <f t="shared" si="40"/>
        <v>0</v>
      </c>
      <c r="FA30" s="80">
        <f t="shared" si="40"/>
        <v>0</v>
      </c>
      <c r="FB30" s="80">
        <f t="shared" si="40"/>
        <v>0</v>
      </c>
      <c r="FC30" s="80">
        <f t="shared" si="40"/>
        <v>0</v>
      </c>
      <c r="FD30" s="80">
        <f t="shared" si="40"/>
        <v>0</v>
      </c>
      <c r="FE30" s="80">
        <f t="shared" si="40"/>
        <v>0</v>
      </c>
      <c r="FF30" s="80">
        <f t="shared" si="40"/>
        <v>0</v>
      </c>
      <c r="FG30" s="80">
        <f t="shared" si="40"/>
        <v>0</v>
      </c>
      <c r="FH30" s="80">
        <f t="shared" si="40"/>
        <v>11994008.42</v>
      </c>
      <c r="FI30" s="80">
        <f t="shared" si="40"/>
        <v>18418.14</v>
      </c>
      <c r="FJ30" s="80">
        <f t="shared" si="40"/>
        <v>0</v>
      </c>
      <c r="FK30" s="80">
        <f t="shared" si="40"/>
        <v>0</v>
      </c>
      <c r="FL30" s="80">
        <f>FL10+FL16+FL23+FL29</f>
        <v>13970000</v>
      </c>
      <c r="FM30" s="80">
        <f>FM10+FM16+FM23+FM29</f>
        <v>74589.04</v>
      </c>
      <c r="FN30" s="80">
        <f>FN10+FN16+FN23+FN29</f>
        <v>0</v>
      </c>
      <c r="FO30" s="80">
        <f>FO10+FO16+FO23+FO29</f>
        <v>0</v>
      </c>
    </row>
    <row r="31" ht="12.75"/>
    <row r="32" spans="113:169" ht="12.75">
      <c r="DI32" s="61"/>
      <c r="FM32" s="61"/>
    </row>
    <row r="33" ht="12.75" outlineLevel="1"/>
    <row r="34" spans="3:165" ht="12.75" outlineLevel="1">
      <c r="C34" s="1" t="s">
        <v>15</v>
      </c>
      <c r="F34" s="14"/>
      <c r="G34" s="14"/>
      <c r="J34" s="1" t="s">
        <v>87</v>
      </c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</row>
    <row r="35" spans="6:165" ht="12.75" outlineLevel="1">
      <c r="F35" s="15" t="s">
        <v>18</v>
      </c>
      <c r="G35" s="15"/>
      <c r="I35" s="16"/>
      <c r="J35" s="43" t="s">
        <v>19</v>
      </c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</row>
    <row r="36" spans="2:165" ht="12.75" outlineLevel="1">
      <c r="B36" s="1" t="s">
        <v>20</v>
      </c>
      <c r="F36" s="17"/>
      <c r="G36" s="17"/>
      <c r="I36" s="16"/>
      <c r="J36" s="16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</row>
    <row r="37" spans="3:165" ht="12.75" outlineLevel="1">
      <c r="C37" s="1" t="s">
        <v>16</v>
      </c>
      <c r="F37" s="14"/>
      <c r="G37" s="14"/>
      <c r="J37" s="1" t="s">
        <v>88</v>
      </c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</row>
    <row r="38" spans="6:10" ht="12.75" outlineLevel="1">
      <c r="F38" s="15" t="s">
        <v>18</v>
      </c>
      <c r="G38" s="15"/>
      <c r="I38" s="16"/>
      <c r="J38" s="43" t="s">
        <v>19</v>
      </c>
    </row>
    <row r="39" spans="6:9" ht="12.75" outlineLevel="1">
      <c r="F39" s="17"/>
      <c r="G39" s="17"/>
      <c r="H39" s="16"/>
      <c r="I39" s="16"/>
    </row>
    <row r="40" spans="3:4" ht="12.75" outlineLevel="1">
      <c r="C40" s="1" t="s">
        <v>17</v>
      </c>
      <c r="D40" s="1" t="s">
        <v>148</v>
      </c>
    </row>
    <row r="41" ht="12.75" outlineLevel="1"/>
    <row r="43" spans="1:11" ht="12.75" collapsed="1">
      <c r="A43" s="85" t="s">
        <v>121</v>
      </c>
      <c r="B43" s="86"/>
      <c r="C43" s="87"/>
      <c r="D43" s="87"/>
      <c r="E43" s="87"/>
      <c r="F43" s="87"/>
      <c r="G43" s="87"/>
      <c r="H43" s="88"/>
      <c r="K43" s="84"/>
    </row>
    <row r="44" spans="1:11" ht="12.75">
      <c r="A44" s="89" t="s">
        <v>123</v>
      </c>
      <c r="B44" s="90"/>
      <c r="C44" s="91"/>
      <c r="D44" s="14"/>
      <c r="E44" s="91">
        <v>164822.64</v>
      </c>
      <c r="F44" s="92" t="s">
        <v>122</v>
      </c>
      <c r="G44" s="91"/>
      <c r="H44" s="93"/>
      <c r="K44" s="84"/>
    </row>
  </sheetData>
  <sheetProtection/>
  <mergeCells count="176">
    <mergeCell ref="A1:FO1"/>
    <mergeCell ref="A2:A4"/>
    <mergeCell ref="B2:B4"/>
    <mergeCell ref="C2:C4"/>
    <mergeCell ref="D2:D4"/>
    <mergeCell ref="L2:O2"/>
    <mergeCell ref="E2:E4"/>
    <mergeCell ref="F2:F4"/>
    <mergeCell ref="G2:G4"/>
    <mergeCell ref="H2:K2"/>
    <mergeCell ref="H3:H4"/>
    <mergeCell ref="I3:I4"/>
    <mergeCell ref="J3:K3"/>
    <mergeCell ref="P2:S2"/>
    <mergeCell ref="N3:O3"/>
    <mergeCell ref="P3:P4"/>
    <mergeCell ref="Q3:Q4"/>
    <mergeCell ref="R3:S3"/>
    <mergeCell ref="T2:W2"/>
    <mergeCell ref="U3:U4"/>
    <mergeCell ref="V3:W3"/>
    <mergeCell ref="X2:AA2"/>
    <mergeCell ref="X3:X4"/>
    <mergeCell ref="T3:T4"/>
    <mergeCell ref="BR3:BS3"/>
    <mergeCell ref="BT3:BT4"/>
    <mergeCell ref="BH2:BK2"/>
    <mergeCell ref="BH3:BH4"/>
    <mergeCell ref="BI3:BI4"/>
    <mergeCell ref="BJ3:BK3"/>
    <mergeCell ref="CV2:CY2"/>
    <mergeCell ref="CZ2:DC2"/>
    <mergeCell ref="BL2:BO2"/>
    <mergeCell ref="BP2:BS2"/>
    <mergeCell ref="BT2:BW2"/>
    <mergeCell ref="BL3:BL4"/>
    <mergeCell ref="BM3:BM4"/>
    <mergeCell ref="BN3:BO3"/>
    <mergeCell ref="BP3:BP4"/>
    <mergeCell ref="BQ3:BQ4"/>
    <mergeCell ref="BX2:CA2"/>
    <mergeCell ref="CB2:CE2"/>
    <mergeCell ref="CF2:CI2"/>
    <mergeCell ref="CJ2:CM2"/>
    <mergeCell ref="CN2:CQ2"/>
    <mergeCell ref="CR2:CU2"/>
    <mergeCell ref="FH2:FK2"/>
    <mergeCell ref="FL2:FO2"/>
    <mergeCell ref="DT2:DW2"/>
    <mergeCell ref="DX2:EA2"/>
    <mergeCell ref="EB2:EE2"/>
    <mergeCell ref="EF2:EI2"/>
    <mergeCell ref="EJ2:EM2"/>
    <mergeCell ref="EN2:EQ2"/>
    <mergeCell ref="CC3:CC4"/>
    <mergeCell ref="CD3:CE3"/>
    <mergeCell ref="ER2:EU2"/>
    <mergeCell ref="EV2:EY2"/>
    <mergeCell ref="EZ2:FC2"/>
    <mergeCell ref="FD2:FG2"/>
    <mergeCell ref="DD2:DG2"/>
    <mergeCell ref="DH2:DK2"/>
    <mergeCell ref="DL2:DO2"/>
    <mergeCell ref="DP2:DS2"/>
    <mergeCell ref="BU3:BU4"/>
    <mergeCell ref="BV3:BW3"/>
    <mergeCell ref="BX3:BX4"/>
    <mergeCell ref="BY3:BY4"/>
    <mergeCell ref="BZ3:CA3"/>
    <mergeCell ref="CB3:CB4"/>
    <mergeCell ref="CX3:CY3"/>
    <mergeCell ref="CZ3:CZ4"/>
    <mergeCell ref="CK3:CK4"/>
    <mergeCell ref="CL3:CM3"/>
    <mergeCell ref="CN3:CN4"/>
    <mergeCell ref="CO3:CO4"/>
    <mergeCell ref="CP3:CQ3"/>
    <mergeCell ref="CR3:CR4"/>
    <mergeCell ref="CS3:CS4"/>
    <mergeCell ref="CT3:CU3"/>
    <mergeCell ref="CV3:CV4"/>
    <mergeCell ref="CW3:CW4"/>
    <mergeCell ref="CF3:CF4"/>
    <mergeCell ref="CG3:CG4"/>
    <mergeCell ref="CH3:CI3"/>
    <mergeCell ref="CJ3:CJ4"/>
    <mergeCell ref="DN3:DO3"/>
    <mergeCell ref="DP3:DP4"/>
    <mergeCell ref="DA3:DA4"/>
    <mergeCell ref="DB3:DC3"/>
    <mergeCell ref="DD3:DD4"/>
    <mergeCell ref="DE3:DE4"/>
    <mergeCell ref="DF3:DG3"/>
    <mergeCell ref="DH3:DH4"/>
    <mergeCell ref="DI3:DI4"/>
    <mergeCell ref="DJ3:DK3"/>
    <mergeCell ref="DL3:DL4"/>
    <mergeCell ref="DM3:DM4"/>
    <mergeCell ref="ED3:EE3"/>
    <mergeCell ref="EF3:EF4"/>
    <mergeCell ref="DQ3:DQ4"/>
    <mergeCell ref="DR3:DS3"/>
    <mergeCell ref="DT3:DT4"/>
    <mergeCell ref="DU3:DU4"/>
    <mergeCell ref="DV3:DW3"/>
    <mergeCell ref="DX3:DX4"/>
    <mergeCell ref="EL3:EM3"/>
    <mergeCell ref="EN3:EN4"/>
    <mergeCell ref="EO3:EO4"/>
    <mergeCell ref="EP3:EQ3"/>
    <mergeCell ref="DY3:DY4"/>
    <mergeCell ref="DZ3:EA3"/>
    <mergeCell ref="EB3:EB4"/>
    <mergeCell ref="EC3:EC4"/>
    <mergeCell ref="FF3:FG3"/>
    <mergeCell ref="FH3:FH4"/>
    <mergeCell ref="FI3:FI4"/>
    <mergeCell ref="FJ3:FK3"/>
    <mergeCell ref="EG3:EG4"/>
    <mergeCell ref="EH3:EI3"/>
    <mergeCell ref="EJ3:EJ4"/>
    <mergeCell ref="EK3:EK4"/>
    <mergeCell ref="ET3:EU3"/>
    <mergeCell ref="EV3:EV4"/>
    <mergeCell ref="EZ3:EZ4"/>
    <mergeCell ref="FA3:FA4"/>
    <mergeCell ref="B12:FO12"/>
    <mergeCell ref="B18:FO18"/>
    <mergeCell ref="ER3:ER4"/>
    <mergeCell ref="ES3:ES4"/>
    <mergeCell ref="FL3:FL4"/>
    <mergeCell ref="FB3:FC3"/>
    <mergeCell ref="FD3:FD4"/>
    <mergeCell ref="FE3:FE4"/>
    <mergeCell ref="B25:FO25"/>
    <mergeCell ref="Y3:Y4"/>
    <mergeCell ref="Z3:AA3"/>
    <mergeCell ref="FM3:FM4"/>
    <mergeCell ref="FN3:FO3"/>
    <mergeCell ref="B6:FO6"/>
    <mergeCell ref="L3:L4"/>
    <mergeCell ref="M3:M4"/>
    <mergeCell ref="EW3:EW4"/>
    <mergeCell ref="EX3:EY3"/>
    <mergeCell ref="AB2:AE2"/>
    <mergeCell ref="AB3:AB4"/>
    <mergeCell ref="AC3:AC4"/>
    <mergeCell ref="AD3:AE3"/>
    <mergeCell ref="AF2:AI2"/>
    <mergeCell ref="AF3:AF4"/>
    <mergeCell ref="AG3:AG4"/>
    <mergeCell ref="AH3:AI3"/>
    <mergeCell ref="AJ2:AM2"/>
    <mergeCell ref="AJ3:AJ4"/>
    <mergeCell ref="AK3:AK4"/>
    <mergeCell ref="AL3:AM3"/>
    <mergeCell ref="AN2:AQ2"/>
    <mergeCell ref="AN3:AN4"/>
    <mergeCell ref="AO3:AO4"/>
    <mergeCell ref="AP3:AQ3"/>
    <mergeCell ref="AR2:AU2"/>
    <mergeCell ref="AR3:AR4"/>
    <mergeCell ref="AS3:AS4"/>
    <mergeCell ref="AT3:AU3"/>
    <mergeCell ref="AV2:AY2"/>
    <mergeCell ref="AV3:AV4"/>
    <mergeCell ref="AW3:AW4"/>
    <mergeCell ref="AX3:AY3"/>
    <mergeCell ref="AZ2:BC2"/>
    <mergeCell ref="AZ3:AZ4"/>
    <mergeCell ref="BA3:BA4"/>
    <mergeCell ref="BB3:BC3"/>
    <mergeCell ref="BD2:BG2"/>
    <mergeCell ref="BD3:BD4"/>
    <mergeCell ref="BE3:BE4"/>
    <mergeCell ref="BF3:BG3"/>
  </mergeCells>
  <printOptions/>
  <pageMargins left="0.9055118110236221" right="0.31496062992125984" top="0.35433070866141736" bottom="0.2755905511811024" header="0.1968503937007874" footer="0.2362204724409449"/>
  <pageSetup horizontalDpi="600" verticalDpi="600" orientation="portrait" paperSize="8" scale="58" r:id="rId3"/>
  <colBreaks count="1" manualBreakCount="1">
    <brk id="61" max="39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45"/>
  <sheetViews>
    <sheetView view="pageBreakPreview" zoomScale="75" zoomScaleNormal="75" zoomScaleSheetLayoutView="75" zoomScalePageLayoutView="0" workbookViewId="0" topLeftCell="A1">
      <pane xSplit="6" ySplit="4" topLeftCell="DJ26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2" sqref="A2:A4"/>
    </sheetView>
  </sheetViews>
  <sheetFormatPr defaultColWidth="9.00390625" defaultRowHeight="12.75" outlineLevelRow="1" outlineLevelCol="3"/>
  <cols>
    <col min="1" max="1" width="3.375" style="74" customWidth="1"/>
    <col min="2" max="2" width="14.00390625" style="1" customWidth="1"/>
    <col min="3" max="3" width="15.25390625" style="1" customWidth="1"/>
    <col min="4" max="4" width="14.75390625" style="1" customWidth="1"/>
    <col min="5" max="5" width="14.75390625" style="1" hidden="1" customWidth="1" outlineLevel="1"/>
    <col min="6" max="6" width="2.25390625" style="1" hidden="1" customWidth="1" outlineLevel="1"/>
    <col min="7" max="7" width="1.12109375" style="1" hidden="1" customWidth="1" outlineLevel="1"/>
    <col min="8" max="8" width="15.00390625" style="1" customWidth="1" collapsed="1"/>
    <col min="9" max="9" width="10.375" style="1" customWidth="1"/>
    <col min="10" max="10" width="6.125" style="1" customWidth="1"/>
    <col min="11" max="11" width="6.00390625" style="1" customWidth="1"/>
    <col min="12" max="12" width="9.125" style="1" hidden="1" customWidth="1" outlineLevel="1"/>
    <col min="13" max="13" width="11.375" style="1" hidden="1" customWidth="1" outlineLevel="1"/>
    <col min="14" max="15" width="3.625" style="1" hidden="1" customWidth="1" outlineLevel="1"/>
    <col min="16" max="16" width="9.125" style="1" hidden="1" customWidth="1" outlineLevel="2"/>
    <col min="17" max="17" width="11.375" style="1" hidden="1" customWidth="1" outlineLevel="2"/>
    <col min="18" max="18" width="3.625" style="1" hidden="1" customWidth="1" outlineLevel="2"/>
    <col min="19" max="19" width="3.75390625" style="1" hidden="1" customWidth="1" outlineLevel="2"/>
    <col min="20" max="20" width="9.125" style="1" hidden="1" customWidth="1" outlineLevel="2"/>
    <col min="21" max="21" width="12.125" style="1" hidden="1" customWidth="1" outlineLevel="2"/>
    <col min="22" max="22" width="7.125" style="1" hidden="1" customWidth="1" outlineLevel="2"/>
    <col min="23" max="23" width="3.75390625" style="1" hidden="1" customWidth="1" outlineLevel="2"/>
    <col min="24" max="24" width="10.25390625" style="1" hidden="1" customWidth="1" outlineLevel="2"/>
    <col min="25" max="25" width="9.875" style="1" hidden="1" customWidth="1" outlineLevel="2"/>
    <col min="26" max="26" width="9.25390625" style="1" hidden="1" customWidth="1" outlineLevel="2"/>
    <col min="27" max="27" width="8.125" style="1" hidden="1" customWidth="1" outlineLevel="2"/>
    <col min="28" max="28" width="10.125" style="1" hidden="1" customWidth="1" outlineLevel="2"/>
    <col min="29" max="29" width="12.125" style="1" hidden="1" customWidth="1" outlineLevel="2"/>
    <col min="30" max="30" width="3.625" style="1" hidden="1" customWidth="1" outlineLevel="2"/>
    <col min="31" max="31" width="3.75390625" style="1" hidden="1" customWidth="1" outlineLevel="2"/>
    <col min="32" max="32" width="11.625" style="1" hidden="1" customWidth="1" outlineLevel="2"/>
    <col min="33" max="33" width="11.00390625" style="1" hidden="1" customWidth="1" outlineLevel="2"/>
    <col min="34" max="34" width="3.625" style="1" hidden="1" customWidth="1" outlineLevel="2"/>
    <col min="35" max="35" width="7.75390625" style="1" hidden="1" customWidth="1" outlineLevel="2"/>
    <col min="36" max="36" width="9.125" style="1" hidden="1" customWidth="1" outlineLevel="2"/>
    <col min="37" max="37" width="11.25390625" style="1" hidden="1" customWidth="1" outlineLevel="2"/>
    <col min="38" max="38" width="3.625" style="1" hidden="1" customWidth="1" outlineLevel="2"/>
    <col min="39" max="39" width="3.75390625" style="1" hidden="1" customWidth="1" outlineLevel="2"/>
    <col min="40" max="40" width="14.625" style="1" hidden="1" customWidth="1" outlineLevel="2"/>
    <col min="41" max="41" width="12.00390625" style="1" hidden="1" customWidth="1" outlineLevel="2"/>
    <col min="42" max="42" width="9.25390625" style="1" hidden="1" customWidth="1" outlineLevel="2"/>
    <col min="43" max="43" width="3.75390625" style="1" hidden="1" customWidth="1" outlineLevel="2"/>
    <col min="44" max="44" width="9.125" style="1" hidden="1" customWidth="1" outlineLevel="2"/>
    <col min="45" max="45" width="11.75390625" style="1" hidden="1" customWidth="1" outlineLevel="2"/>
    <col min="46" max="46" width="3.625" style="1" hidden="1" customWidth="1" outlineLevel="2"/>
    <col min="47" max="47" width="9.25390625" style="1" hidden="1" customWidth="1" outlineLevel="2"/>
    <col min="48" max="48" width="9.125" style="1" hidden="1" customWidth="1" outlineLevel="2"/>
    <col min="49" max="49" width="12.00390625" style="1" hidden="1" customWidth="1" outlineLevel="2"/>
    <col min="50" max="50" width="10.625" style="1" hidden="1" customWidth="1" outlineLevel="2"/>
    <col min="51" max="51" width="3.75390625" style="1" hidden="1" customWidth="1" outlineLevel="2"/>
    <col min="52" max="52" width="9.125" style="1" hidden="1" customWidth="1" outlineLevel="2"/>
    <col min="53" max="53" width="12.375" style="1" hidden="1" customWidth="1" outlineLevel="2"/>
    <col min="54" max="54" width="3.625" style="1" hidden="1" customWidth="1" outlineLevel="2"/>
    <col min="55" max="55" width="3.75390625" style="1" hidden="1" customWidth="1" outlineLevel="2"/>
    <col min="56" max="56" width="15.125" style="1" hidden="1" customWidth="1" outlineLevel="2"/>
    <col min="57" max="57" width="11.125" style="1" hidden="1" customWidth="1" outlineLevel="2"/>
    <col min="58" max="58" width="9.25390625" style="1" hidden="1" customWidth="1" outlineLevel="2"/>
    <col min="59" max="59" width="8.25390625" style="1" hidden="1" customWidth="1" outlineLevel="2"/>
    <col min="60" max="60" width="15.375" style="1" bestFit="1" customWidth="1" collapsed="1"/>
    <col min="61" max="61" width="12.625" style="1" bestFit="1" customWidth="1"/>
    <col min="62" max="62" width="10.25390625" style="1" bestFit="1" customWidth="1"/>
    <col min="63" max="63" width="7.125" style="1" customWidth="1"/>
    <col min="64" max="64" width="13.00390625" style="1" hidden="1" customWidth="1" outlineLevel="1"/>
    <col min="65" max="65" width="9.00390625" style="1" hidden="1" customWidth="1" outlineLevel="1"/>
    <col min="66" max="66" width="3.375" style="1" hidden="1" customWidth="1" outlineLevel="1"/>
    <col min="67" max="67" width="3.125" style="1" hidden="1" customWidth="1" outlineLevel="1"/>
    <col min="68" max="68" width="9.125" style="1" hidden="1" customWidth="1" outlineLevel="2"/>
    <col min="69" max="69" width="10.25390625" style="1" hidden="1" customWidth="1" outlineLevel="2"/>
    <col min="70" max="70" width="5.25390625" style="1" hidden="1" customWidth="1" outlineLevel="2"/>
    <col min="71" max="71" width="3.875" style="1" hidden="1" customWidth="1" outlineLevel="2"/>
    <col min="72" max="72" width="11.375" style="1" hidden="1" customWidth="1" outlineLevel="2"/>
    <col min="73" max="73" width="11.125" style="1" hidden="1" customWidth="1" outlineLevel="2"/>
    <col min="74" max="74" width="7.125" style="1" hidden="1" customWidth="1" outlineLevel="2"/>
    <col min="75" max="75" width="3.875" style="1" hidden="1" customWidth="1" outlineLevel="2"/>
    <col min="76" max="76" width="9.125" style="1" hidden="1" customWidth="1" outlineLevel="2"/>
    <col min="77" max="77" width="11.125" style="1" hidden="1" customWidth="1" outlineLevel="2"/>
    <col min="78" max="78" width="8.625" style="1" hidden="1" customWidth="1" outlineLevel="2"/>
    <col min="79" max="79" width="6.75390625" style="1" hidden="1" customWidth="1" outlineLevel="2"/>
    <col min="80" max="80" width="14.00390625" style="1" hidden="1" customWidth="1" outlineLevel="2"/>
    <col min="81" max="81" width="12.00390625" style="1" hidden="1" customWidth="1" outlineLevel="2"/>
    <col min="82" max="82" width="5.25390625" style="1" hidden="1" customWidth="1" outlineLevel="2"/>
    <col min="83" max="83" width="3.875" style="1" hidden="1" customWidth="1" outlineLevel="2"/>
    <col min="84" max="84" width="9.125" style="1" hidden="1" customWidth="1" outlineLevel="2"/>
    <col min="85" max="85" width="12.00390625" style="1" hidden="1" customWidth="1" outlineLevel="2"/>
    <col min="86" max="86" width="5.25390625" style="1" hidden="1" customWidth="1" outlineLevel="2"/>
    <col min="87" max="87" width="9.25390625" style="1" hidden="1" customWidth="1" outlineLevel="2"/>
    <col min="88" max="88" width="11.875" style="1" hidden="1" customWidth="1" outlineLevel="2"/>
    <col min="89" max="90" width="10.25390625" style="1" hidden="1" customWidth="1" outlineLevel="2"/>
    <col min="91" max="91" width="3.875" style="1" hidden="1" customWidth="1" outlineLevel="2"/>
    <col min="92" max="92" width="9.125" style="1" hidden="1" customWidth="1" outlineLevel="2"/>
    <col min="93" max="93" width="11.625" style="1" hidden="1" customWidth="1" outlineLevel="2"/>
    <col min="94" max="94" width="5.25390625" style="1" hidden="1" customWidth="1" outlineLevel="2"/>
    <col min="95" max="95" width="3.875" style="1" hidden="1" customWidth="1" outlineLevel="2"/>
    <col min="96" max="96" width="9.125" style="1" hidden="1" customWidth="1" outlineLevel="2"/>
    <col min="97" max="97" width="10.375" style="1" hidden="1" customWidth="1" outlineLevel="2"/>
    <col min="98" max="98" width="5.25390625" style="1" hidden="1" customWidth="1" outlineLevel="2"/>
    <col min="99" max="99" width="9.25390625" style="1" hidden="1" customWidth="1" outlineLevel="2"/>
    <col min="100" max="100" width="11.875" style="1" hidden="1" customWidth="1" outlineLevel="2"/>
    <col min="101" max="101" width="10.375" style="1" hidden="1" customWidth="1" outlineLevel="2"/>
    <col min="102" max="102" width="12.00390625" style="1" hidden="1" customWidth="1" outlineLevel="2"/>
    <col min="103" max="103" width="3.875" style="1" hidden="1" customWidth="1" outlineLevel="2"/>
    <col min="104" max="104" width="10.375" style="1" hidden="1" customWidth="1" outlineLevel="2"/>
    <col min="105" max="105" width="12.00390625" style="1" hidden="1" customWidth="1" outlineLevel="2"/>
    <col min="106" max="106" width="5.25390625" style="1" hidden="1" customWidth="1" outlineLevel="2"/>
    <col min="107" max="107" width="3.875" style="1" hidden="1" customWidth="1" outlineLevel="2"/>
    <col min="108" max="108" width="11.875" style="1" hidden="1" customWidth="1" outlineLevel="2"/>
    <col min="109" max="109" width="10.125" style="1" hidden="1" customWidth="1" outlineLevel="2"/>
    <col min="110" max="110" width="5.25390625" style="1" hidden="1" customWidth="1" outlineLevel="2"/>
    <col min="111" max="111" width="8.125" style="1" hidden="1" customWidth="1" outlineLevel="2"/>
    <col min="112" max="112" width="15.125" style="1" customWidth="1" collapsed="1"/>
    <col min="113" max="113" width="12.625" style="1" bestFit="1" customWidth="1"/>
    <col min="114" max="114" width="8.125" style="1" customWidth="1"/>
    <col min="115" max="115" width="7.00390625" style="1" customWidth="1"/>
    <col min="116" max="117" width="9.125" style="1" hidden="1" customWidth="1" outlineLevel="2"/>
    <col min="118" max="118" width="3.00390625" style="1" hidden="1" customWidth="1" outlineLevel="2"/>
    <col min="119" max="119" width="3.25390625" style="1" hidden="1" customWidth="1" outlineLevel="2"/>
    <col min="120" max="120" width="12.625" style="1" hidden="1" customWidth="1" outlineLevel="3"/>
    <col min="121" max="121" width="9.125" style="1" hidden="1" customWidth="1" outlineLevel="3"/>
    <col min="122" max="122" width="5.25390625" style="1" hidden="1" customWidth="1" outlineLevel="3"/>
    <col min="123" max="123" width="3.875" style="1" hidden="1" customWidth="1" outlineLevel="3"/>
    <col min="124" max="125" width="9.125" style="1" hidden="1" customWidth="1" outlineLevel="3"/>
    <col min="126" max="126" width="5.25390625" style="1" hidden="1" customWidth="1" outlineLevel="3"/>
    <col min="127" max="127" width="3.875" style="1" hidden="1" customWidth="1" outlineLevel="3"/>
    <col min="128" max="129" width="9.125" style="1" hidden="1" customWidth="1" outlineLevel="3"/>
    <col min="130" max="130" width="5.25390625" style="1" hidden="1" customWidth="1" outlineLevel="3"/>
    <col min="131" max="131" width="3.875" style="1" hidden="1" customWidth="1" outlineLevel="3"/>
    <col min="132" max="133" width="9.125" style="1" hidden="1" customWidth="1" outlineLevel="3"/>
    <col min="134" max="134" width="5.25390625" style="1" hidden="1" customWidth="1" outlineLevel="3"/>
    <col min="135" max="135" width="3.875" style="1" hidden="1" customWidth="1" outlineLevel="3"/>
    <col min="136" max="137" width="9.125" style="1" hidden="1" customWidth="1" outlineLevel="3"/>
    <col min="138" max="138" width="5.25390625" style="1" hidden="1" customWidth="1" outlineLevel="3"/>
    <col min="139" max="139" width="3.875" style="1" hidden="1" customWidth="1" outlineLevel="3"/>
    <col min="140" max="141" width="9.125" style="1" hidden="1" customWidth="1" outlineLevel="3"/>
    <col min="142" max="142" width="5.25390625" style="1" hidden="1" customWidth="1" outlineLevel="3"/>
    <col min="143" max="143" width="3.875" style="1" hidden="1" customWidth="1" outlineLevel="3"/>
    <col min="144" max="145" width="9.125" style="1" hidden="1" customWidth="1" outlineLevel="3"/>
    <col min="146" max="146" width="5.25390625" style="1" hidden="1" customWidth="1" outlineLevel="3"/>
    <col min="147" max="147" width="3.875" style="1" hidden="1" customWidth="1" outlineLevel="3"/>
    <col min="148" max="149" width="9.125" style="1" hidden="1" customWidth="1" outlineLevel="3"/>
    <col min="150" max="150" width="5.25390625" style="1" hidden="1" customWidth="1" outlineLevel="3"/>
    <col min="151" max="151" width="3.875" style="1" hidden="1" customWidth="1" outlineLevel="3"/>
    <col min="152" max="152" width="10.375" style="1" hidden="1" customWidth="1" outlineLevel="3"/>
    <col min="153" max="153" width="14.625" style="1" hidden="1" customWidth="1" outlineLevel="3"/>
    <col min="154" max="154" width="5.25390625" style="1" hidden="1" customWidth="1" outlineLevel="3"/>
    <col min="155" max="155" width="3.875" style="1" hidden="1" customWidth="1" outlineLevel="3"/>
    <col min="156" max="157" width="9.125" style="1" hidden="1" customWidth="1" outlineLevel="3"/>
    <col min="158" max="158" width="5.25390625" style="1" hidden="1" customWidth="1" outlineLevel="3"/>
    <col min="159" max="159" width="3.875" style="1" hidden="1" customWidth="1" outlineLevel="3"/>
    <col min="160" max="160" width="11.375" style="1" hidden="1" customWidth="1" outlineLevel="3"/>
    <col min="161" max="161" width="9.125" style="1" hidden="1" customWidth="1" outlineLevel="3"/>
    <col min="162" max="162" width="5.25390625" style="1" hidden="1" customWidth="1" outlineLevel="3"/>
    <col min="163" max="163" width="3.875" style="1" hidden="1" customWidth="1" outlineLevel="3"/>
    <col min="164" max="164" width="10.00390625" style="1" customWidth="1" outlineLevel="1" collapsed="1"/>
    <col min="165" max="165" width="6.875" style="1" customWidth="1" outlineLevel="1"/>
    <col min="166" max="167" width="3.00390625" style="1" customWidth="1" outlineLevel="1"/>
    <col min="168" max="168" width="16.125" style="1" bestFit="1" customWidth="1"/>
    <col min="169" max="169" width="11.625" style="1" bestFit="1" customWidth="1"/>
    <col min="170" max="170" width="5.875" style="1" bestFit="1" customWidth="1"/>
    <col min="171" max="171" width="5.625" style="1" bestFit="1" customWidth="1"/>
    <col min="172" max="172" width="11.625" style="1" customWidth="1"/>
    <col min="173" max="16384" width="9.125" style="1" customWidth="1"/>
  </cols>
  <sheetData>
    <row r="1" spans="1:171" s="35" customFormat="1" ht="27.75" customHeight="1" thickBot="1">
      <c r="A1" s="139" t="s">
        <v>166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  <c r="DK1" s="139"/>
      <c r="DL1" s="139"/>
      <c r="DM1" s="139"/>
      <c r="DN1" s="139"/>
      <c r="DO1" s="139"/>
      <c r="DP1" s="139"/>
      <c r="DQ1" s="139"/>
      <c r="DR1" s="139"/>
      <c r="DS1" s="139"/>
      <c r="DT1" s="139"/>
      <c r="DU1" s="139"/>
      <c r="DV1" s="139"/>
      <c r="DW1" s="139"/>
      <c r="DX1" s="139"/>
      <c r="DY1" s="139"/>
      <c r="DZ1" s="139"/>
      <c r="EA1" s="139"/>
      <c r="EB1" s="139"/>
      <c r="EC1" s="139"/>
      <c r="ED1" s="139"/>
      <c r="EE1" s="139"/>
      <c r="EF1" s="139"/>
      <c r="EG1" s="139"/>
      <c r="EH1" s="139"/>
      <c r="EI1" s="139"/>
      <c r="EJ1" s="139"/>
      <c r="EK1" s="139"/>
      <c r="EL1" s="139"/>
      <c r="EM1" s="139"/>
      <c r="EN1" s="139"/>
      <c r="EO1" s="139"/>
      <c r="EP1" s="139"/>
      <c r="EQ1" s="139"/>
      <c r="ER1" s="139"/>
      <c r="ES1" s="139"/>
      <c r="ET1" s="139"/>
      <c r="EU1" s="139"/>
      <c r="EV1" s="139"/>
      <c r="EW1" s="139"/>
      <c r="EX1" s="139"/>
      <c r="EY1" s="139"/>
      <c r="EZ1" s="139"/>
      <c r="FA1" s="139"/>
      <c r="FB1" s="139"/>
      <c r="FC1" s="139"/>
      <c r="FD1" s="139"/>
      <c r="FE1" s="139"/>
      <c r="FF1" s="139"/>
      <c r="FG1" s="139"/>
      <c r="FH1" s="139"/>
      <c r="FI1" s="139"/>
      <c r="FJ1" s="139"/>
      <c r="FK1" s="139"/>
      <c r="FL1" s="139"/>
      <c r="FM1" s="139"/>
      <c r="FN1" s="139"/>
      <c r="FO1" s="139"/>
    </row>
    <row r="2" spans="1:171" s="62" customFormat="1" ht="44.25" customHeight="1">
      <c r="A2" s="189" t="s">
        <v>0</v>
      </c>
      <c r="B2" s="143" t="s">
        <v>1</v>
      </c>
      <c r="C2" s="143" t="s">
        <v>2</v>
      </c>
      <c r="D2" s="143" t="s">
        <v>10</v>
      </c>
      <c r="E2" s="148" t="s">
        <v>3</v>
      </c>
      <c r="F2" s="148" t="s">
        <v>11</v>
      </c>
      <c r="G2" s="151" t="s">
        <v>4</v>
      </c>
      <c r="H2" s="146" t="s">
        <v>151</v>
      </c>
      <c r="I2" s="147"/>
      <c r="J2" s="147"/>
      <c r="K2" s="147"/>
      <c r="L2" s="146" t="s">
        <v>53</v>
      </c>
      <c r="M2" s="147"/>
      <c r="N2" s="147"/>
      <c r="O2" s="147"/>
      <c r="P2" s="146" t="s">
        <v>54</v>
      </c>
      <c r="Q2" s="147"/>
      <c r="R2" s="147"/>
      <c r="S2" s="147"/>
      <c r="T2" s="146" t="s">
        <v>55</v>
      </c>
      <c r="U2" s="147"/>
      <c r="V2" s="147"/>
      <c r="W2" s="147"/>
      <c r="X2" s="146" t="s">
        <v>56</v>
      </c>
      <c r="Y2" s="147"/>
      <c r="Z2" s="147"/>
      <c r="AA2" s="147"/>
      <c r="AB2" s="146" t="s">
        <v>57</v>
      </c>
      <c r="AC2" s="147"/>
      <c r="AD2" s="147"/>
      <c r="AE2" s="147"/>
      <c r="AF2" s="146" t="s">
        <v>58</v>
      </c>
      <c r="AG2" s="147"/>
      <c r="AH2" s="147"/>
      <c r="AI2" s="147"/>
      <c r="AJ2" s="146" t="s">
        <v>59</v>
      </c>
      <c r="AK2" s="147"/>
      <c r="AL2" s="147"/>
      <c r="AM2" s="147"/>
      <c r="AN2" s="146" t="s">
        <v>60</v>
      </c>
      <c r="AO2" s="147"/>
      <c r="AP2" s="147"/>
      <c r="AQ2" s="147"/>
      <c r="AR2" s="146" t="s">
        <v>61</v>
      </c>
      <c r="AS2" s="147"/>
      <c r="AT2" s="147"/>
      <c r="AU2" s="147"/>
      <c r="AV2" s="146" t="s">
        <v>62</v>
      </c>
      <c r="AW2" s="147"/>
      <c r="AX2" s="147"/>
      <c r="AY2" s="147"/>
      <c r="AZ2" s="146" t="s">
        <v>63</v>
      </c>
      <c r="BA2" s="147"/>
      <c r="BB2" s="147"/>
      <c r="BC2" s="147"/>
      <c r="BD2" s="146" t="s">
        <v>64</v>
      </c>
      <c r="BE2" s="183"/>
      <c r="BF2" s="183"/>
      <c r="BG2" s="184"/>
      <c r="BH2" s="160" t="s">
        <v>152</v>
      </c>
      <c r="BI2" s="161"/>
      <c r="BJ2" s="161"/>
      <c r="BK2" s="162"/>
      <c r="BL2" s="168" t="s">
        <v>22</v>
      </c>
      <c r="BM2" s="169"/>
      <c r="BN2" s="169"/>
      <c r="BO2" s="169"/>
      <c r="BP2" s="168" t="s">
        <v>23</v>
      </c>
      <c r="BQ2" s="169"/>
      <c r="BR2" s="169"/>
      <c r="BS2" s="169"/>
      <c r="BT2" s="168" t="s">
        <v>24</v>
      </c>
      <c r="BU2" s="169"/>
      <c r="BV2" s="169"/>
      <c r="BW2" s="169"/>
      <c r="BX2" s="168" t="s">
        <v>25</v>
      </c>
      <c r="BY2" s="169"/>
      <c r="BZ2" s="169"/>
      <c r="CA2" s="169"/>
      <c r="CB2" s="168" t="s">
        <v>26</v>
      </c>
      <c r="CC2" s="169"/>
      <c r="CD2" s="169"/>
      <c r="CE2" s="169"/>
      <c r="CF2" s="168" t="s">
        <v>27</v>
      </c>
      <c r="CG2" s="169"/>
      <c r="CH2" s="169"/>
      <c r="CI2" s="169"/>
      <c r="CJ2" s="168" t="s">
        <v>28</v>
      </c>
      <c r="CK2" s="169"/>
      <c r="CL2" s="169"/>
      <c r="CM2" s="169"/>
      <c r="CN2" s="168" t="s">
        <v>29</v>
      </c>
      <c r="CO2" s="169"/>
      <c r="CP2" s="169"/>
      <c r="CQ2" s="169"/>
      <c r="CR2" s="168" t="s">
        <v>30</v>
      </c>
      <c r="CS2" s="169"/>
      <c r="CT2" s="169"/>
      <c r="CU2" s="169"/>
      <c r="CV2" s="168" t="s">
        <v>31</v>
      </c>
      <c r="CW2" s="169"/>
      <c r="CX2" s="169"/>
      <c r="CY2" s="169"/>
      <c r="CZ2" s="171" t="s">
        <v>90</v>
      </c>
      <c r="DA2" s="172"/>
      <c r="DB2" s="172"/>
      <c r="DC2" s="173"/>
      <c r="DD2" s="168" t="s">
        <v>97</v>
      </c>
      <c r="DE2" s="169"/>
      <c r="DF2" s="169"/>
      <c r="DG2" s="169"/>
      <c r="DH2" s="170" t="s">
        <v>153</v>
      </c>
      <c r="DI2" s="169"/>
      <c r="DJ2" s="169"/>
      <c r="DK2" s="169"/>
      <c r="DL2" s="168" t="s">
        <v>32</v>
      </c>
      <c r="DM2" s="169"/>
      <c r="DN2" s="169"/>
      <c r="DO2" s="169"/>
      <c r="DP2" s="168" t="s">
        <v>33</v>
      </c>
      <c r="DQ2" s="169"/>
      <c r="DR2" s="169"/>
      <c r="DS2" s="169"/>
      <c r="DT2" s="168" t="s">
        <v>34</v>
      </c>
      <c r="DU2" s="169"/>
      <c r="DV2" s="169"/>
      <c r="DW2" s="169"/>
      <c r="DX2" s="168" t="s">
        <v>35</v>
      </c>
      <c r="DY2" s="169"/>
      <c r="DZ2" s="169"/>
      <c r="EA2" s="169"/>
      <c r="EB2" s="168" t="s">
        <v>36</v>
      </c>
      <c r="EC2" s="169"/>
      <c r="ED2" s="169"/>
      <c r="EE2" s="169"/>
      <c r="EF2" s="168" t="s">
        <v>37</v>
      </c>
      <c r="EG2" s="169"/>
      <c r="EH2" s="169"/>
      <c r="EI2" s="169"/>
      <c r="EJ2" s="168" t="s">
        <v>38</v>
      </c>
      <c r="EK2" s="169"/>
      <c r="EL2" s="169"/>
      <c r="EM2" s="169"/>
      <c r="EN2" s="168" t="s">
        <v>39</v>
      </c>
      <c r="EO2" s="169"/>
      <c r="EP2" s="169"/>
      <c r="EQ2" s="169"/>
      <c r="ER2" s="168" t="s">
        <v>40</v>
      </c>
      <c r="ES2" s="169"/>
      <c r="ET2" s="169"/>
      <c r="EU2" s="169"/>
      <c r="EV2" s="168" t="s">
        <v>41</v>
      </c>
      <c r="EW2" s="169"/>
      <c r="EX2" s="169"/>
      <c r="EY2" s="169"/>
      <c r="EZ2" s="168" t="s">
        <v>42</v>
      </c>
      <c r="FA2" s="169"/>
      <c r="FB2" s="169"/>
      <c r="FC2" s="169"/>
      <c r="FD2" s="168" t="s">
        <v>43</v>
      </c>
      <c r="FE2" s="169"/>
      <c r="FF2" s="169"/>
      <c r="FG2" s="169"/>
      <c r="FH2" s="170" t="s">
        <v>154</v>
      </c>
      <c r="FI2" s="169"/>
      <c r="FJ2" s="169"/>
      <c r="FK2" s="169"/>
      <c r="FL2" s="168" t="s">
        <v>155</v>
      </c>
      <c r="FM2" s="169"/>
      <c r="FN2" s="169"/>
      <c r="FO2" s="174"/>
    </row>
    <row r="3" spans="1:171" ht="12.75" customHeight="1">
      <c r="A3" s="190"/>
      <c r="B3" s="144"/>
      <c r="C3" s="144"/>
      <c r="D3" s="144"/>
      <c r="E3" s="149"/>
      <c r="F3" s="149"/>
      <c r="G3" s="152"/>
      <c r="H3" s="155" t="s">
        <v>5</v>
      </c>
      <c r="I3" s="157" t="s">
        <v>6</v>
      </c>
      <c r="J3" s="154" t="s">
        <v>9</v>
      </c>
      <c r="K3" s="154"/>
      <c r="L3" s="155" t="s">
        <v>5</v>
      </c>
      <c r="M3" s="157" t="s">
        <v>6</v>
      </c>
      <c r="N3" s="154" t="s">
        <v>9</v>
      </c>
      <c r="O3" s="154"/>
      <c r="P3" s="155" t="s">
        <v>5</v>
      </c>
      <c r="Q3" s="157" t="s">
        <v>6</v>
      </c>
      <c r="R3" s="154" t="s">
        <v>9</v>
      </c>
      <c r="S3" s="154"/>
      <c r="T3" s="155" t="s">
        <v>5</v>
      </c>
      <c r="U3" s="157" t="s">
        <v>6</v>
      </c>
      <c r="V3" s="154" t="s">
        <v>9</v>
      </c>
      <c r="W3" s="154"/>
      <c r="X3" s="155" t="s">
        <v>5</v>
      </c>
      <c r="Y3" s="157" t="s">
        <v>6</v>
      </c>
      <c r="Z3" s="154" t="s">
        <v>9</v>
      </c>
      <c r="AA3" s="154"/>
      <c r="AB3" s="155" t="s">
        <v>5</v>
      </c>
      <c r="AC3" s="157" t="s">
        <v>6</v>
      </c>
      <c r="AD3" s="154" t="s">
        <v>9</v>
      </c>
      <c r="AE3" s="154"/>
      <c r="AF3" s="155" t="s">
        <v>5</v>
      </c>
      <c r="AG3" s="157" t="s">
        <v>6</v>
      </c>
      <c r="AH3" s="154" t="s">
        <v>9</v>
      </c>
      <c r="AI3" s="154"/>
      <c r="AJ3" s="155" t="s">
        <v>5</v>
      </c>
      <c r="AK3" s="157" t="s">
        <v>6</v>
      </c>
      <c r="AL3" s="154" t="s">
        <v>9</v>
      </c>
      <c r="AM3" s="154"/>
      <c r="AN3" s="155" t="s">
        <v>5</v>
      </c>
      <c r="AO3" s="157" t="s">
        <v>6</v>
      </c>
      <c r="AP3" s="154" t="s">
        <v>9</v>
      </c>
      <c r="AQ3" s="154"/>
      <c r="AR3" s="155" t="s">
        <v>5</v>
      </c>
      <c r="AS3" s="157" t="s">
        <v>6</v>
      </c>
      <c r="AT3" s="154" t="s">
        <v>9</v>
      </c>
      <c r="AU3" s="154"/>
      <c r="AV3" s="155" t="s">
        <v>5</v>
      </c>
      <c r="AW3" s="157" t="s">
        <v>6</v>
      </c>
      <c r="AX3" s="154" t="s">
        <v>9</v>
      </c>
      <c r="AY3" s="154"/>
      <c r="AZ3" s="155" t="s">
        <v>5</v>
      </c>
      <c r="BA3" s="157" t="s">
        <v>6</v>
      </c>
      <c r="BB3" s="154" t="s">
        <v>9</v>
      </c>
      <c r="BC3" s="154"/>
      <c r="BD3" s="155" t="s">
        <v>5</v>
      </c>
      <c r="BE3" s="185" t="s">
        <v>6</v>
      </c>
      <c r="BF3" s="187" t="s">
        <v>9</v>
      </c>
      <c r="BG3" s="188"/>
      <c r="BH3" s="155" t="s">
        <v>5</v>
      </c>
      <c r="BI3" s="157" t="s">
        <v>6</v>
      </c>
      <c r="BJ3" s="154" t="s">
        <v>9</v>
      </c>
      <c r="BK3" s="154"/>
      <c r="BL3" s="159" t="s">
        <v>5</v>
      </c>
      <c r="BM3" s="163" t="s">
        <v>6</v>
      </c>
      <c r="BN3" s="165" t="s">
        <v>9</v>
      </c>
      <c r="BO3" s="165"/>
      <c r="BP3" s="159" t="s">
        <v>5</v>
      </c>
      <c r="BQ3" s="166" t="s">
        <v>6</v>
      </c>
      <c r="BR3" s="165" t="s">
        <v>9</v>
      </c>
      <c r="BS3" s="165"/>
      <c r="BT3" s="159" t="s">
        <v>5</v>
      </c>
      <c r="BU3" s="166" t="s">
        <v>6</v>
      </c>
      <c r="BV3" s="165" t="s">
        <v>9</v>
      </c>
      <c r="BW3" s="165"/>
      <c r="BX3" s="159" t="s">
        <v>5</v>
      </c>
      <c r="BY3" s="166" t="s">
        <v>6</v>
      </c>
      <c r="BZ3" s="165" t="s">
        <v>9</v>
      </c>
      <c r="CA3" s="165"/>
      <c r="CB3" s="159" t="s">
        <v>5</v>
      </c>
      <c r="CC3" s="166" t="s">
        <v>6</v>
      </c>
      <c r="CD3" s="165" t="s">
        <v>9</v>
      </c>
      <c r="CE3" s="165"/>
      <c r="CF3" s="159" t="s">
        <v>5</v>
      </c>
      <c r="CG3" s="166" t="s">
        <v>6</v>
      </c>
      <c r="CH3" s="165" t="s">
        <v>9</v>
      </c>
      <c r="CI3" s="165"/>
      <c r="CJ3" s="159" t="s">
        <v>5</v>
      </c>
      <c r="CK3" s="166" t="s">
        <v>6</v>
      </c>
      <c r="CL3" s="165" t="s">
        <v>9</v>
      </c>
      <c r="CM3" s="165"/>
      <c r="CN3" s="159" t="s">
        <v>5</v>
      </c>
      <c r="CO3" s="166" t="s">
        <v>6</v>
      </c>
      <c r="CP3" s="165" t="s">
        <v>9</v>
      </c>
      <c r="CQ3" s="165"/>
      <c r="CR3" s="159" t="s">
        <v>5</v>
      </c>
      <c r="CS3" s="166" t="s">
        <v>6</v>
      </c>
      <c r="CT3" s="165" t="s">
        <v>9</v>
      </c>
      <c r="CU3" s="165"/>
      <c r="CV3" s="159" t="s">
        <v>5</v>
      </c>
      <c r="CW3" s="166" t="s">
        <v>6</v>
      </c>
      <c r="CX3" s="165" t="s">
        <v>9</v>
      </c>
      <c r="CY3" s="165"/>
      <c r="CZ3" s="159" t="s">
        <v>5</v>
      </c>
      <c r="DA3" s="163" t="s">
        <v>6</v>
      </c>
      <c r="DB3" s="175" t="s">
        <v>9</v>
      </c>
      <c r="DC3" s="176"/>
      <c r="DD3" s="159" t="s">
        <v>5</v>
      </c>
      <c r="DE3" s="166" t="s">
        <v>6</v>
      </c>
      <c r="DF3" s="165" t="s">
        <v>9</v>
      </c>
      <c r="DG3" s="165"/>
      <c r="DH3" s="159" t="s">
        <v>5</v>
      </c>
      <c r="DI3" s="166" t="s">
        <v>6</v>
      </c>
      <c r="DJ3" s="165" t="s">
        <v>9</v>
      </c>
      <c r="DK3" s="165"/>
      <c r="DL3" s="159" t="s">
        <v>5</v>
      </c>
      <c r="DM3" s="166" t="s">
        <v>6</v>
      </c>
      <c r="DN3" s="165" t="s">
        <v>9</v>
      </c>
      <c r="DO3" s="165"/>
      <c r="DP3" s="159" t="s">
        <v>5</v>
      </c>
      <c r="DQ3" s="166" t="s">
        <v>6</v>
      </c>
      <c r="DR3" s="165" t="s">
        <v>9</v>
      </c>
      <c r="DS3" s="165"/>
      <c r="DT3" s="159" t="s">
        <v>5</v>
      </c>
      <c r="DU3" s="166" t="s">
        <v>6</v>
      </c>
      <c r="DV3" s="165" t="s">
        <v>9</v>
      </c>
      <c r="DW3" s="165"/>
      <c r="DX3" s="159" t="s">
        <v>5</v>
      </c>
      <c r="DY3" s="166" t="s">
        <v>6</v>
      </c>
      <c r="DZ3" s="165" t="s">
        <v>9</v>
      </c>
      <c r="EA3" s="165"/>
      <c r="EB3" s="159" t="s">
        <v>5</v>
      </c>
      <c r="EC3" s="166" t="s">
        <v>6</v>
      </c>
      <c r="ED3" s="165" t="s">
        <v>9</v>
      </c>
      <c r="EE3" s="165"/>
      <c r="EF3" s="159" t="s">
        <v>5</v>
      </c>
      <c r="EG3" s="166" t="s">
        <v>6</v>
      </c>
      <c r="EH3" s="165" t="s">
        <v>9</v>
      </c>
      <c r="EI3" s="165"/>
      <c r="EJ3" s="159" t="s">
        <v>5</v>
      </c>
      <c r="EK3" s="166" t="s">
        <v>6</v>
      </c>
      <c r="EL3" s="165" t="s">
        <v>9</v>
      </c>
      <c r="EM3" s="165"/>
      <c r="EN3" s="159" t="s">
        <v>5</v>
      </c>
      <c r="EO3" s="166" t="s">
        <v>6</v>
      </c>
      <c r="EP3" s="165" t="s">
        <v>9</v>
      </c>
      <c r="EQ3" s="165"/>
      <c r="ER3" s="159" t="s">
        <v>5</v>
      </c>
      <c r="ES3" s="166" t="s">
        <v>6</v>
      </c>
      <c r="ET3" s="165" t="s">
        <v>9</v>
      </c>
      <c r="EU3" s="165"/>
      <c r="EV3" s="159" t="s">
        <v>5</v>
      </c>
      <c r="EW3" s="166" t="s">
        <v>6</v>
      </c>
      <c r="EX3" s="165" t="s">
        <v>9</v>
      </c>
      <c r="EY3" s="165"/>
      <c r="EZ3" s="159" t="s">
        <v>5</v>
      </c>
      <c r="FA3" s="166" t="s">
        <v>6</v>
      </c>
      <c r="FB3" s="165" t="s">
        <v>9</v>
      </c>
      <c r="FC3" s="165"/>
      <c r="FD3" s="159" t="s">
        <v>5</v>
      </c>
      <c r="FE3" s="166" t="s">
        <v>6</v>
      </c>
      <c r="FF3" s="165" t="s">
        <v>9</v>
      </c>
      <c r="FG3" s="165"/>
      <c r="FH3" s="159" t="s">
        <v>5</v>
      </c>
      <c r="FI3" s="192" t="s">
        <v>6</v>
      </c>
      <c r="FJ3" s="165" t="s">
        <v>9</v>
      </c>
      <c r="FK3" s="165"/>
      <c r="FL3" s="159" t="s">
        <v>5</v>
      </c>
      <c r="FM3" s="166" t="s">
        <v>6</v>
      </c>
      <c r="FN3" s="165" t="s">
        <v>9</v>
      </c>
      <c r="FO3" s="182"/>
    </row>
    <row r="4" spans="1:172" s="119" customFormat="1" ht="57" customHeight="1">
      <c r="A4" s="191"/>
      <c r="B4" s="145"/>
      <c r="C4" s="145"/>
      <c r="D4" s="145"/>
      <c r="E4" s="150"/>
      <c r="F4" s="150"/>
      <c r="G4" s="153"/>
      <c r="H4" s="156"/>
      <c r="I4" s="158"/>
      <c r="J4" s="36" t="s">
        <v>8</v>
      </c>
      <c r="K4" s="36" t="s">
        <v>7</v>
      </c>
      <c r="L4" s="156"/>
      <c r="M4" s="158"/>
      <c r="N4" s="36" t="s">
        <v>8</v>
      </c>
      <c r="O4" s="36" t="s">
        <v>7</v>
      </c>
      <c r="P4" s="156"/>
      <c r="Q4" s="158"/>
      <c r="R4" s="36" t="s">
        <v>8</v>
      </c>
      <c r="S4" s="36" t="s">
        <v>7</v>
      </c>
      <c r="T4" s="156"/>
      <c r="U4" s="158"/>
      <c r="V4" s="36" t="s">
        <v>8</v>
      </c>
      <c r="W4" s="36" t="s">
        <v>7</v>
      </c>
      <c r="X4" s="156"/>
      <c r="Y4" s="158"/>
      <c r="Z4" s="36" t="s">
        <v>8</v>
      </c>
      <c r="AA4" s="36" t="s">
        <v>7</v>
      </c>
      <c r="AB4" s="156"/>
      <c r="AC4" s="158"/>
      <c r="AD4" s="36" t="s">
        <v>8</v>
      </c>
      <c r="AE4" s="36" t="s">
        <v>7</v>
      </c>
      <c r="AF4" s="156"/>
      <c r="AG4" s="158"/>
      <c r="AH4" s="36" t="s">
        <v>8</v>
      </c>
      <c r="AI4" s="36" t="s">
        <v>7</v>
      </c>
      <c r="AJ4" s="156"/>
      <c r="AK4" s="158"/>
      <c r="AL4" s="36" t="s">
        <v>8</v>
      </c>
      <c r="AM4" s="36" t="s">
        <v>7</v>
      </c>
      <c r="AN4" s="156"/>
      <c r="AO4" s="158"/>
      <c r="AP4" s="36" t="s">
        <v>8</v>
      </c>
      <c r="AQ4" s="36" t="s">
        <v>7</v>
      </c>
      <c r="AR4" s="156"/>
      <c r="AS4" s="158"/>
      <c r="AT4" s="36" t="s">
        <v>8</v>
      </c>
      <c r="AU4" s="36" t="s">
        <v>7</v>
      </c>
      <c r="AV4" s="156"/>
      <c r="AW4" s="158"/>
      <c r="AX4" s="36" t="s">
        <v>8</v>
      </c>
      <c r="AY4" s="36" t="s">
        <v>7</v>
      </c>
      <c r="AZ4" s="156"/>
      <c r="BA4" s="158"/>
      <c r="BB4" s="36" t="s">
        <v>8</v>
      </c>
      <c r="BC4" s="36" t="s">
        <v>7</v>
      </c>
      <c r="BD4" s="156"/>
      <c r="BE4" s="186"/>
      <c r="BF4" s="36" t="s">
        <v>8</v>
      </c>
      <c r="BG4" s="36" t="s">
        <v>7</v>
      </c>
      <c r="BH4" s="156"/>
      <c r="BI4" s="158"/>
      <c r="BJ4" s="36" t="s">
        <v>8</v>
      </c>
      <c r="BK4" s="36" t="s">
        <v>7</v>
      </c>
      <c r="BL4" s="145"/>
      <c r="BM4" s="164"/>
      <c r="BN4" s="6" t="s">
        <v>8</v>
      </c>
      <c r="BO4" s="6" t="s">
        <v>7</v>
      </c>
      <c r="BP4" s="145"/>
      <c r="BQ4" s="167"/>
      <c r="BR4" s="6" t="s">
        <v>8</v>
      </c>
      <c r="BS4" s="6" t="s">
        <v>7</v>
      </c>
      <c r="BT4" s="145"/>
      <c r="BU4" s="167"/>
      <c r="BV4" s="6" t="s">
        <v>8</v>
      </c>
      <c r="BW4" s="6" t="s">
        <v>7</v>
      </c>
      <c r="BX4" s="145"/>
      <c r="BY4" s="167"/>
      <c r="BZ4" s="6" t="s">
        <v>8</v>
      </c>
      <c r="CA4" s="6" t="s">
        <v>7</v>
      </c>
      <c r="CB4" s="145"/>
      <c r="CC4" s="167"/>
      <c r="CD4" s="6" t="s">
        <v>8</v>
      </c>
      <c r="CE4" s="6" t="s">
        <v>7</v>
      </c>
      <c r="CF4" s="145"/>
      <c r="CG4" s="167"/>
      <c r="CH4" s="6" t="s">
        <v>8</v>
      </c>
      <c r="CI4" s="6" t="s">
        <v>7</v>
      </c>
      <c r="CJ4" s="145"/>
      <c r="CK4" s="167"/>
      <c r="CL4" s="6" t="s">
        <v>8</v>
      </c>
      <c r="CM4" s="6" t="s">
        <v>7</v>
      </c>
      <c r="CN4" s="145"/>
      <c r="CO4" s="167"/>
      <c r="CP4" s="6" t="s">
        <v>8</v>
      </c>
      <c r="CQ4" s="6" t="s">
        <v>7</v>
      </c>
      <c r="CR4" s="145"/>
      <c r="CS4" s="167"/>
      <c r="CT4" s="6" t="s">
        <v>8</v>
      </c>
      <c r="CU4" s="6" t="s">
        <v>7</v>
      </c>
      <c r="CV4" s="145"/>
      <c r="CW4" s="167"/>
      <c r="CX4" s="6" t="s">
        <v>8</v>
      </c>
      <c r="CY4" s="6" t="s">
        <v>7</v>
      </c>
      <c r="CZ4" s="145"/>
      <c r="DA4" s="164"/>
      <c r="DB4" s="6" t="s">
        <v>8</v>
      </c>
      <c r="DC4" s="6" t="s">
        <v>7</v>
      </c>
      <c r="DD4" s="145"/>
      <c r="DE4" s="167"/>
      <c r="DF4" s="6" t="s">
        <v>8</v>
      </c>
      <c r="DG4" s="6" t="s">
        <v>7</v>
      </c>
      <c r="DH4" s="145"/>
      <c r="DI4" s="167"/>
      <c r="DJ4" s="6" t="s">
        <v>8</v>
      </c>
      <c r="DK4" s="6" t="s">
        <v>7</v>
      </c>
      <c r="DL4" s="145"/>
      <c r="DM4" s="167"/>
      <c r="DN4" s="6" t="s">
        <v>8</v>
      </c>
      <c r="DO4" s="6" t="s">
        <v>7</v>
      </c>
      <c r="DP4" s="145"/>
      <c r="DQ4" s="167"/>
      <c r="DR4" s="6" t="s">
        <v>8</v>
      </c>
      <c r="DS4" s="6" t="s">
        <v>7</v>
      </c>
      <c r="DT4" s="145"/>
      <c r="DU4" s="167"/>
      <c r="DV4" s="6" t="s">
        <v>8</v>
      </c>
      <c r="DW4" s="6" t="s">
        <v>7</v>
      </c>
      <c r="DX4" s="145"/>
      <c r="DY4" s="167"/>
      <c r="DZ4" s="6" t="s">
        <v>8</v>
      </c>
      <c r="EA4" s="6" t="s">
        <v>7</v>
      </c>
      <c r="EB4" s="145"/>
      <c r="EC4" s="167"/>
      <c r="ED4" s="6" t="s">
        <v>8</v>
      </c>
      <c r="EE4" s="6" t="s">
        <v>7</v>
      </c>
      <c r="EF4" s="145"/>
      <c r="EG4" s="167"/>
      <c r="EH4" s="6" t="s">
        <v>8</v>
      </c>
      <c r="EI4" s="6" t="s">
        <v>7</v>
      </c>
      <c r="EJ4" s="145"/>
      <c r="EK4" s="167"/>
      <c r="EL4" s="6" t="s">
        <v>8</v>
      </c>
      <c r="EM4" s="6" t="s">
        <v>7</v>
      </c>
      <c r="EN4" s="145"/>
      <c r="EO4" s="167"/>
      <c r="EP4" s="6" t="s">
        <v>8</v>
      </c>
      <c r="EQ4" s="6" t="s">
        <v>7</v>
      </c>
      <c r="ER4" s="145"/>
      <c r="ES4" s="167"/>
      <c r="ET4" s="6" t="s">
        <v>8</v>
      </c>
      <c r="EU4" s="6" t="s">
        <v>7</v>
      </c>
      <c r="EV4" s="145"/>
      <c r="EW4" s="167"/>
      <c r="EX4" s="6" t="s">
        <v>8</v>
      </c>
      <c r="EY4" s="6" t="s">
        <v>7</v>
      </c>
      <c r="EZ4" s="145"/>
      <c r="FA4" s="167"/>
      <c r="FB4" s="6" t="s">
        <v>8</v>
      </c>
      <c r="FC4" s="6" t="s">
        <v>7</v>
      </c>
      <c r="FD4" s="145"/>
      <c r="FE4" s="167"/>
      <c r="FF4" s="6" t="s">
        <v>8</v>
      </c>
      <c r="FG4" s="6" t="s">
        <v>7</v>
      </c>
      <c r="FH4" s="145"/>
      <c r="FI4" s="193"/>
      <c r="FJ4" s="6" t="s">
        <v>8</v>
      </c>
      <c r="FK4" s="6" t="s">
        <v>7</v>
      </c>
      <c r="FL4" s="145"/>
      <c r="FM4" s="167"/>
      <c r="FN4" s="6" t="s">
        <v>8</v>
      </c>
      <c r="FO4" s="118" t="s">
        <v>7</v>
      </c>
      <c r="FP4" s="119" t="s">
        <v>108</v>
      </c>
    </row>
    <row r="5" spans="1:171" s="10" customFormat="1" ht="12.75">
      <c r="A5" s="65">
        <v>1</v>
      </c>
      <c r="B5" s="25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2">
        <v>9</v>
      </c>
      <c r="J5" s="9">
        <v>10</v>
      </c>
      <c r="K5" s="2">
        <v>11</v>
      </c>
      <c r="L5" s="9">
        <v>12</v>
      </c>
      <c r="M5" s="9">
        <v>13</v>
      </c>
      <c r="N5" s="9">
        <v>14</v>
      </c>
      <c r="O5" s="9">
        <v>15</v>
      </c>
      <c r="P5" s="9">
        <v>12</v>
      </c>
      <c r="Q5" s="9"/>
      <c r="R5" s="9"/>
      <c r="S5" s="9"/>
      <c r="T5" s="9">
        <v>12</v>
      </c>
      <c r="U5" s="9"/>
      <c r="V5" s="9"/>
      <c r="W5" s="9"/>
      <c r="X5" s="9">
        <v>12</v>
      </c>
      <c r="Y5" s="9"/>
      <c r="Z5" s="9"/>
      <c r="AA5" s="9"/>
      <c r="AB5" s="9">
        <v>12</v>
      </c>
      <c r="AC5" s="9"/>
      <c r="AD5" s="9"/>
      <c r="AE5" s="9"/>
      <c r="AF5" s="9">
        <v>12</v>
      </c>
      <c r="AG5" s="9"/>
      <c r="AH5" s="9"/>
      <c r="AI5" s="9"/>
      <c r="AJ5" s="9">
        <v>12</v>
      </c>
      <c r="AK5" s="9"/>
      <c r="AL5" s="9"/>
      <c r="AM5" s="9"/>
      <c r="AN5" s="9">
        <v>12</v>
      </c>
      <c r="AO5" s="9"/>
      <c r="AP5" s="9"/>
      <c r="AQ5" s="9"/>
      <c r="AR5" s="9">
        <v>12</v>
      </c>
      <c r="AS5" s="9"/>
      <c r="AT5" s="9"/>
      <c r="AU5" s="9"/>
      <c r="AV5" s="9">
        <v>12</v>
      </c>
      <c r="AW5" s="9"/>
      <c r="AX5" s="9"/>
      <c r="AY5" s="9"/>
      <c r="AZ5" s="9">
        <v>12</v>
      </c>
      <c r="BA5" s="9"/>
      <c r="BB5" s="9"/>
      <c r="BC5" s="9"/>
      <c r="BD5" s="9">
        <v>12</v>
      </c>
      <c r="BE5" s="9"/>
      <c r="BF5" s="9"/>
      <c r="BG5" s="9"/>
      <c r="BH5" s="9">
        <v>16</v>
      </c>
      <c r="BI5" s="9">
        <v>17</v>
      </c>
      <c r="BJ5" s="9">
        <v>18</v>
      </c>
      <c r="BK5" s="9">
        <v>19</v>
      </c>
      <c r="BL5" s="9">
        <v>20</v>
      </c>
      <c r="BM5" s="2">
        <v>21</v>
      </c>
      <c r="BN5" s="9">
        <v>22</v>
      </c>
      <c r="BO5" s="2">
        <v>23</v>
      </c>
      <c r="BP5" s="9">
        <v>12</v>
      </c>
      <c r="BQ5" s="2">
        <v>13</v>
      </c>
      <c r="BR5" s="9">
        <v>14</v>
      </c>
      <c r="BS5" s="2">
        <v>15</v>
      </c>
      <c r="BT5" s="9">
        <v>12</v>
      </c>
      <c r="BU5" s="2">
        <v>13</v>
      </c>
      <c r="BV5" s="9">
        <v>14</v>
      </c>
      <c r="BW5" s="2">
        <v>15</v>
      </c>
      <c r="BX5" s="9">
        <v>12</v>
      </c>
      <c r="BY5" s="2">
        <v>13</v>
      </c>
      <c r="BZ5" s="9">
        <v>14</v>
      </c>
      <c r="CA5" s="2">
        <v>15</v>
      </c>
      <c r="CB5" s="9">
        <v>12</v>
      </c>
      <c r="CC5" s="2">
        <v>13</v>
      </c>
      <c r="CD5" s="9">
        <v>14</v>
      </c>
      <c r="CE5" s="2">
        <v>15</v>
      </c>
      <c r="CF5" s="9">
        <v>12</v>
      </c>
      <c r="CG5" s="2">
        <v>13</v>
      </c>
      <c r="CH5" s="9">
        <v>14</v>
      </c>
      <c r="CI5" s="2">
        <v>15</v>
      </c>
      <c r="CJ5" s="9">
        <v>12</v>
      </c>
      <c r="CK5" s="2">
        <v>13</v>
      </c>
      <c r="CL5" s="9">
        <v>14</v>
      </c>
      <c r="CM5" s="2">
        <v>15</v>
      </c>
      <c r="CN5" s="9">
        <v>12</v>
      </c>
      <c r="CO5" s="2">
        <v>13</v>
      </c>
      <c r="CP5" s="9">
        <v>14</v>
      </c>
      <c r="CQ5" s="2">
        <v>15</v>
      </c>
      <c r="CR5" s="9">
        <v>12</v>
      </c>
      <c r="CS5" s="2">
        <v>13</v>
      </c>
      <c r="CT5" s="9">
        <v>14</v>
      </c>
      <c r="CU5" s="2">
        <v>15</v>
      </c>
      <c r="CV5" s="9">
        <v>12</v>
      </c>
      <c r="CW5" s="2">
        <v>13</v>
      </c>
      <c r="CX5" s="9">
        <v>14</v>
      </c>
      <c r="CY5" s="2">
        <v>15</v>
      </c>
      <c r="CZ5" s="9">
        <v>12</v>
      </c>
      <c r="DA5" s="2">
        <v>13</v>
      </c>
      <c r="DB5" s="9">
        <v>14</v>
      </c>
      <c r="DC5" s="2">
        <v>15</v>
      </c>
      <c r="DD5" s="9">
        <v>12</v>
      </c>
      <c r="DE5" s="2">
        <v>13</v>
      </c>
      <c r="DF5" s="9">
        <v>14</v>
      </c>
      <c r="DG5" s="2">
        <v>15</v>
      </c>
      <c r="DH5" s="9">
        <v>24</v>
      </c>
      <c r="DI5" s="2">
        <v>25</v>
      </c>
      <c r="DJ5" s="9">
        <v>26</v>
      </c>
      <c r="DK5" s="2">
        <v>27</v>
      </c>
      <c r="DL5" s="9">
        <v>28</v>
      </c>
      <c r="DM5" s="2">
        <v>29</v>
      </c>
      <c r="DN5" s="9">
        <v>30</v>
      </c>
      <c r="DO5" s="2">
        <v>31</v>
      </c>
      <c r="DP5" s="9">
        <v>12</v>
      </c>
      <c r="DQ5" s="2">
        <v>13</v>
      </c>
      <c r="DR5" s="9">
        <v>14</v>
      </c>
      <c r="DS5" s="2">
        <v>15</v>
      </c>
      <c r="DT5" s="9">
        <v>12</v>
      </c>
      <c r="DU5" s="2">
        <v>13</v>
      </c>
      <c r="DV5" s="9">
        <v>14</v>
      </c>
      <c r="DW5" s="2">
        <v>15</v>
      </c>
      <c r="DX5" s="9">
        <v>12</v>
      </c>
      <c r="DY5" s="2">
        <v>13</v>
      </c>
      <c r="DZ5" s="9">
        <v>14</v>
      </c>
      <c r="EA5" s="2">
        <v>15</v>
      </c>
      <c r="EB5" s="9">
        <v>12</v>
      </c>
      <c r="EC5" s="2">
        <v>13</v>
      </c>
      <c r="ED5" s="9">
        <v>14</v>
      </c>
      <c r="EE5" s="2">
        <v>15</v>
      </c>
      <c r="EF5" s="9">
        <v>12</v>
      </c>
      <c r="EG5" s="2">
        <v>13</v>
      </c>
      <c r="EH5" s="9">
        <v>14</v>
      </c>
      <c r="EI5" s="2">
        <v>15</v>
      </c>
      <c r="EJ5" s="9">
        <v>12</v>
      </c>
      <c r="EK5" s="2">
        <v>13</v>
      </c>
      <c r="EL5" s="9">
        <v>14</v>
      </c>
      <c r="EM5" s="2">
        <v>15</v>
      </c>
      <c r="EN5" s="9">
        <v>12</v>
      </c>
      <c r="EO5" s="2">
        <v>13</v>
      </c>
      <c r="EP5" s="9">
        <v>14</v>
      </c>
      <c r="EQ5" s="2">
        <v>15</v>
      </c>
      <c r="ER5" s="9">
        <v>12</v>
      </c>
      <c r="ES5" s="2">
        <v>13</v>
      </c>
      <c r="ET5" s="9">
        <v>14</v>
      </c>
      <c r="EU5" s="2">
        <v>15</v>
      </c>
      <c r="EV5" s="9">
        <v>12</v>
      </c>
      <c r="EW5" s="2">
        <v>13</v>
      </c>
      <c r="EX5" s="9">
        <v>14</v>
      </c>
      <c r="EY5" s="2">
        <v>15</v>
      </c>
      <c r="EZ5" s="9">
        <v>12</v>
      </c>
      <c r="FA5" s="2">
        <v>13</v>
      </c>
      <c r="FB5" s="9">
        <v>14</v>
      </c>
      <c r="FC5" s="2">
        <v>15</v>
      </c>
      <c r="FD5" s="9">
        <v>12</v>
      </c>
      <c r="FE5" s="2">
        <v>13</v>
      </c>
      <c r="FF5" s="9">
        <v>14</v>
      </c>
      <c r="FG5" s="2">
        <v>15</v>
      </c>
      <c r="FH5" s="9">
        <v>32</v>
      </c>
      <c r="FI5" s="2">
        <v>33</v>
      </c>
      <c r="FJ5" s="9">
        <v>34</v>
      </c>
      <c r="FK5" s="2">
        <v>35</v>
      </c>
      <c r="FL5" s="9" t="s">
        <v>69</v>
      </c>
      <c r="FM5" s="2" t="s">
        <v>70</v>
      </c>
      <c r="FN5" s="9">
        <v>38</v>
      </c>
      <c r="FO5" s="39">
        <v>39</v>
      </c>
    </row>
    <row r="6" spans="1:171" s="51" customFormat="1" ht="22.5" customHeight="1">
      <c r="A6" s="66" t="s">
        <v>12</v>
      </c>
      <c r="B6" s="177" t="s">
        <v>45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78"/>
      <c r="DF6" s="178"/>
      <c r="DG6" s="178"/>
      <c r="DH6" s="178"/>
      <c r="DI6" s="178"/>
      <c r="DJ6" s="178"/>
      <c r="DK6" s="178"/>
      <c r="DL6" s="178"/>
      <c r="DM6" s="178"/>
      <c r="DN6" s="178"/>
      <c r="DO6" s="178"/>
      <c r="DP6" s="178"/>
      <c r="DQ6" s="178"/>
      <c r="DR6" s="178"/>
      <c r="DS6" s="178"/>
      <c r="DT6" s="178"/>
      <c r="DU6" s="178"/>
      <c r="DV6" s="178"/>
      <c r="DW6" s="178"/>
      <c r="DX6" s="178"/>
      <c r="DY6" s="178"/>
      <c r="DZ6" s="178"/>
      <c r="EA6" s="178"/>
      <c r="EB6" s="178"/>
      <c r="EC6" s="178"/>
      <c r="ED6" s="178"/>
      <c r="EE6" s="178"/>
      <c r="EF6" s="178"/>
      <c r="EG6" s="178"/>
      <c r="EH6" s="178"/>
      <c r="EI6" s="178"/>
      <c r="EJ6" s="178"/>
      <c r="EK6" s="178"/>
      <c r="EL6" s="178"/>
      <c r="EM6" s="178"/>
      <c r="EN6" s="178"/>
      <c r="EO6" s="178"/>
      <c r="EP6" s="178"/>
      <c r="EQ6" s="178"/>
      <c r="ER6" s="178"/>
      <c r="ES6" s="178"/>
      <c r="ET6" s="178"/>
      <c r="EU6" s="178"/>
      <c r="EV6" s="178"/>
      <c r="EW6" s="178"/>
      <c r="EX6" s="178"/>
      <c r="EY6" s="178"/>
      <c r="EZ6" s="178"/>
      <c r="FA6" s="178"/>
      <c r="FB6" s="178"/>
      <c r="FC6" s="178"/>
      <c r="FD6" s="178"/>
      <c r="FE6" s="178"/>
      <c r="FF6" s="178"/>
      <c r="FG6" s="178"/>
      <c r="FH6" s="178"/>
      <c r="FI6" s="178"/>
      <c r="FJ6" s="178"/>
      <c r="FK6" s="178"/>
      <c r="FL6" s="178"/>
      <c r="FM6" s="178"/>
      <c r="FN6" s="178"/>
      <c r="FO6" s="179"/>
    </row>
    <row r="7" spans="1:171" ht="12.75">
      <c r="A7" s="67"/>
      <c r="B7" s="26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>
        <f aca="true" t="shared" si="0" ref="BH7:BK9">L7+P7+T7+X7+AB7+AF7+AJ7+AN7+AR7+AV7+AZ7+BD7</f>
        <v>0</v>
      </c>
      <c r="BI7" s="3">
        <f t="shared" si="0"/>
        <v>0</v>
      </c>
      <c r="BJ7" s="3">
        <f t="shared" si="0"/>
        <v>0</v>
      </c>
      <c r="BK7" s="3">
        <f t="shared" si="0"/>
        <v>0</v>
      </c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>
        <f aca="true" t="shared" si="1" ref="DH7:DK9">BL7+BP7+BT7+BX7+CB7+CF7+CJ7+CN7+CR7+CV7+CZ7+DD7</f>
        <v>0</v>
      </c>
      <c r="DI7" s="3">
        <f t="shared" si="1"/>
        <v>0</v>
      </c>
      <c r="DJ7" s="3">
        <f t="shared" si="1"/>
        <v>0</v>
      </c>
      <c r="DK7" s="3">
        <f t="shared" si="1"/>
        <v>0</v>
      </c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>
        <f aca="true" t="shared" si="2" ref="FH7:FK9">DL7+DP7+DT7+DX7+EB7+EF7+EJ7+EN7+ER7+EV7+EZ7+FD7</f>
        <v>0</v>
      </c>
      <c r="FI7" s="3">
        <f t="shared" si="2"/>
        <v>0</v>
      </c>
      <c r="FJ7" s="3">
        <f t="shared" si="2"/>
        <v>0</v>
      </c>
      <c r="FK7" s="3">
        <f t="shared" si="2"/>
        <v>0</v>
      </c>
      <c r="FL7" s="3">
        <f aca="true" t="shared" si="3" ref="FL7:FO9">H7+BH7-DH7-FH7</f>
        <v>0</v>
      </c>
      <c r="FM7" s="60">
        <f t="shared" si="3"/>
        <v>0</v>
      </c>
      <c r="FN7" s="3">
        <f t="shared" si="3"/>
        <v>0</v>
      </c>
      <c r="FO7" s="40">
        <f t="shared" si="3"/>
        <v>0</v>
      </c>
    </row>
    <row r="8" spans="1:171" ht="12.75">
      <c r="A8" s="64"/>
      <c r="B8" s="27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3">
        <f t="shared" si="0"/>
        <v>0</v>
      </c>
      <c r="BI8" s="3">
        <f t="shared" si="0"/>
        <v>0</v>
      </c>
      <c r="BJ8" s="3">
        <f t="shared" si="0"/>
        <v>0</v>
      </c>
      <c r="BK8" s="3">
        <f t="shared" si="0"/>
        <v>0</v>
      </c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3">
        <f t="shared" si="1"/>
        <v>0</v>
      </c>
      <c r="DI8" s="3">
        <f t="shared" si="1"/>
        <v>0</v>
      </c>
      <c r="DJ8" s="3">
        <f t="shared" si="1"/>
        <v>0</v>
      </c>
      <c r="DK8" s="3">
        <f t="shared" si="1"/>
        <v>0</v>
      </c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3">
        <f t="shared" si="2"/>
        <v>0</v>
      </c>
      <c r="FI8" s="3">
        <f t="shared" si="2"/>
        <v>0</v>
      </c>
      <c r="FJ8" s="3">
        <f t="shared" si="2"/>
        <v>0</v>
      </c>
      <c r="FK8" s="3">
        <f t="shared" si="2"/>
        <v>0</v>
      </c>
      <c r="FL8" s="3">
        <f t="shared" si="3"/>
        <v>0</v>
      </c>
      <c r="FM8" s="60">
        <f t="shared" si="3"/>
        <v>0</v>
      </c>
      <c r="FN8" s="3">
        <f t="shared" si="3"/>
        <v>0</v>
      </c>
      <c r="FO8" s="40">
        <f t="shared" si="3"/>
        <v>0</v>
      </c>
    </row>
    <row r="9" spans="1:171" ht="12.75">
      <c r="A9" s="68"/>
      <c r="B9" s="19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41">
        <f t="shared" si="0"/>
        <v>0</v>
      </c>
      <c r="BI9" s="41">
        <f t="shared" si="0"/>
        <v>0</v>
      </c>
      <c r="BJ9" s="41">
        <f t="shared" si="0"/>
        <v>0</v>
      </c>
      <c r="BK9" s="41">
        <f t="shared" si="0"/>
        <v>0</v>
      </c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3">
        <f t="shared" si="1"/>
        <v>0</v>
      </c>
      <c r="DI9" s="3">
        <f t="shared" si="1"/>
        <v>0</v>
      </c>
      <c r="DJ9" s="3">
        <f t="shared" si="1"/>
        <v>0</v>
      </c>
      <c r="DK9" s="3">
        <f t="shared" si="1"/>
        <v>0</v>
      </c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3">
        <f t="shared" si="2"/>
        <v>0</v>
      </c>
      <c r="FI9" s="3">
        <f t="shared" si="2"/>
        <v>0</v>
      </c>
      <c r="FJ9" s="3">
        <f t="shared" si="2"/>
        <v>0</v>
      </c>
      <c r="FK9" s="3">
        <f t="shared" si="2"/>
        <v>0</v>
      </c>
      <c r="FL9" s="3">
        <f t="shared" si="3"/>
        <v>0</v>
      </c>
      <c r="FM9" s="60">
        <f t="shared" si="3"/>
        <v>0</v>
      </c>
      <c r="FN9" s="3">
        <f t="shared" si="3"/>
        <v>0</v>
      </c>
      <c r="FO9" s="40">
        <f t="shared" si="3"/>
        <v>0</v>
      </c>
    </row>
    <row r="10" spans="1:171" s="35" customFormat="1" ht="14.25">
      <c r="A10" s="69"/>
      <c r="B10" s="44" t="s">
        <v>49</v>
      </c>
      <c r="C10" s="53"/>
      <c r="D10" s="53"/>
      <c r="E10" s="53"/>
      <c r="F10" s="53"/>
      <c r="G10" s="53"/>
      <c r="H10" s="53">
        <f aca="true" t="shared" si="4" ref="H10:AR10">SUM(H7:H9)</f>
        <v>0</v>
      </c>
      <c r="I10" s="53">
        <f t="shared" si="4"/>
        <v>0</v>
      </c>
      <c r="J10" s="53">
        <f t="shared" si="4"/>
        <v>0</v>
      </c>
      <c r="K10" s="53">
        <f t="shared" si="4"/>
        <v>0</v>
      </c>
      <c r="L10" s="53">
        <f t="shared" si="4"/>
        <v>0</v>
      </c>
      <c r="M10" s="53">
        <f t="shared" si="4"/>
        <v>0</v>
      </c>
      <c r="N10" s="53">
        <f t="shared" si="4"/>
        <v>0</v>
      </c>
      <c r="O10" s="53">
        <f t="shared" si="4"/>
        <v>0</v>
      </c>
      <c r="P10" s="53">
        <f t="shared" si="4"/>
        <v>0</v>
      </c>
      <c r="Q10" s="53">
        <f t="shared" si="4"/>
        <v>0</v>
      </c>
      <c r="R10" s="53">
        <f t="shared" si="4"/>
        <v>0</v>
      </c>
      <c r="S10" s="53">
        <f t="shared" si="4"/>
        <v>0</v>
      </c>
      <c r="T10" s="53">
        <f t="shared" si="4"/>
        <v>0</v>
      </c>
      <c r="U10" s="53">
        <f t="shared" si="4"/>
        <v>0</v>
      </c>
      <c r="V10" s="53">
        <f t="shared" si="4"/>
        <v>0</v>
      </c>
      <c r="W10" s="53">
        <f t="shared" si="4"/>
        <v>0</v>
      </c>
      <c r="X10" s="53">
        <f t="shared" si="4"/>
        <v>0</v>
      </c>
      <c r="Y10" s="53">
        <f t="shared" si="4"/>
        <v>0</v>
      </c>
      <c r="Z10" s="53">
        <f t="shared" si="4"/>
        <v>0</v>
      </c>
      <c r="AA10" s="53">
        <f t="shared" si="4"/>
        <v>0</v>
      </c>
      <c r="AB10" s="53">
        <f t="shared" si="4"/>
        <v>0</v>
      </c>
      <c r="AC10" s="53">
        <f t="shared" si="4"/>
        <v>0</v>
      </c>
      <c r="AD10" s="53">
        <f t="shared" si="4"/>
        <v>0</v>
      </c>
      <c r="AE10" s="53">
        <f t="shared" si="4"/>
        <v>0</v>
      </c>
      <c r="AF10" s="53">
        <f t="shared" si="4"/>
        <v>0</v>
      </c>
      <c r="AG10" s="53">
        <f t="shared" si="4"/>
        <v>0</v>
      </c>
      <c r="AH10" s="53">
        <f t="shared" si="4"/>
        <v>0</v>
      </c>
      <c r="AI10" s="53">
        <f t="shared" si="4"/>
        <v>0</v>
      </c>
      <c r="AJ10" s="53">
        <f t="shared" si="4"/>
        <v>0</v>
      </c>
      <c r="AK10" s="53">
        <f t="shared" si="4"/>
        <v>0</v>
      </c>
      <c r="AL10" s="53">
        <f t="shared" si="4"/>
        <v>0</v>
      </c>
      <c r="AM10" s="53">
        <f t="shared" si="4"/>
        <v>0</v>
      </c>
      <c r="AN10" s="53">
        <f t="shared" si="4"/>
        <v>0</v>
      </c>
      <c r="AO10" s="53">
        <f t="shared" si="4"/>
        <v>0</v>
      </c>
      <c r="AP10" s="53">
        <f t="shared" si="4"/>
        <v>0</v>
      </c>
      <c r="AQ10" s="53">
        <f t="shared" si="4"/>
        <v>0</v>
      </c>
      <c r="AR10" s="53">
        <f t="shared" si="4"/>
        <v>0</v>
      </c>
      <c r="AS10" s="53"/>
      <c r="AT10" s="53"/>
      <c r="AU10" s="53"/>
      <c r="AV10" s="53">
        <f>SUM(AV7:AV9)</f>
        <v>0</v>
      </c>
      <c r="AW10" s="53"/>
      <c r="AX10" s="53"/>
      <c r="AY10" s="53"/>
      <c r="AZ10" s="53">
        <f>SUM(AZ7:AZ9)</f>
        <v>0</v>
      </c>
      <c r="BA10" s="53"/>
      <c r="BB10" s="53"/>
      <c r="BC10" s="53"/>
      <c r="BD10" s="53">
        <f>SUM(BD7:BD9)</f>
        <v>0</v>
      </c>
      <c r="BE10" s="53"/>
      <c r="BF10" s="53"/>
      <c r="BG10" s="53"/>
      <c r="BH10" s="20">
        <f aca="true" t="shared" si="5" ref="BH10:CM10">SUM(BH7:BH9)</f>
        <v>0</v>
      </c>
      <c r="BI10" s="20">
        <f t="shared" si="5"/>
        <v>0</v>
      </c>
      <c r="BJ10" s="20">
        <f t="shared" si="5"/>
        <v>0</v>
      </c>
      <c r="BK10" s="20">
        <f t="shared" si="5"/>
        <v>0</v>
      </c>
      <c r="BL10" s="53">
        <f t="shared" si="5"/>
        <v>0</v>
      </c>
      <c r="BM10" s="53">
        <f t="shared" si="5"/>
        <v>0</v>
      </c>
      <c r="BN10" s="53">
        <f t="shared" si="5"/>
        <v>0</v>
      </c>
      <c r="BO10" s="53">
        <f t="shared" si="5"/>
        <v>0</v>
      </c>
      <c r="BP10" s="53">
        <f t="shared" si="5"/>
        <v>0</v>
      </c>
      <c r="BQ10" s="53">
        <f t="shared" si="5"/>
        <v>0</v>
      </c>
      <c r="BR10" s="53">
        <f t="shared" si="5"/>
        <v>0</v>
      </c>
      <c r="BS10" s="53">
        <f t="shared" si="5"/>
        <v>0</v>
      </c>
      <c r="BT10" s="53">
        <f t="shared" si="5"/>
        <v>0</v>
      </c>
      <c r="BU10" s="53">
        <f t="shared" si="5"/>
        <v>0</v>
      </c>
      <c r="BV10" s="53">
        <f t="shared" si="5"/>
        <v>0</v>
      </c>
      <c r="BW10" s="53">
        <f t="shared" si="5"/>
        <v>0</v>
      </c>
      <c r="BX10" s="53">
        <f t="shared" si="5"/>
        <v>0</v>
      </c>
      <c r="BY10" s="53">
        <f t="shared" si="5"/>
        <v>0</v>
      </c>
      <c r="BZ10" s="53">
        <f t="shared" si="5"/>
        <v>0</v>
      </c>
      <c r="CA10" s="53">
        <f t="shared" si="5"/>
        <v>0</v>
      </c>
      <c r="CB10" s="53">
        <f t="shared" si="5"/>
        <v>0</v>
      </c>
      <c r="CC10" s="53">
        <f t="shared" si="5"/>
        <v>0</v>
      </c>
      <c r="CD10" s="53">
        <f t="shared" si="5"/>
        <v>0</v>
      </c>
      <c r="CE10" s="53">
        <f t="shared" si="5"/>
        <v>0</v>
      </c>
      <c r="CF10" s="53">
        <f t="shared" si="5"/>
        <v>0</v>
      </c>
      <c r="CG10" s="53">
        <f t="shared" si="5"/>
        <v>0</v>
      </c>
      <c r="CH10" s="53">
        <f t="shared" si="5"/>
        <v>0</v>
      </c>
      <c r="CI10" s="53">
        <f t="shared" si="5"/>
        <v>0</v>
      </c>
      <c r="CJ10" s="53">
        <f t="shared" si="5"/>
        <v>0</v>
      </c>
      <c r="CK10" s="53">
        <f t="shared" si="5"/>
        <v>0</v>
      </c>
      <c r="CL10" s="53">
        <f t="shared" si="5"/>
        <v>0</v>
      </c>
      <c r="CM10" s="53">
        <f t="shared" si="5"/>
        <v>0</v>
      </c>
      <c r="CN10" s="53">
        <f aca="true" t="shared" si="6" ref="CN10:DS10">SUM(CN7:CN9)</f>
        <v>0</v>
      </c>
      <c r="CO10" s="53">
        <f t="shared" si="6"/>
        <v>0</v>
      </c>
      <c r="CP10" s="53">
        <f t="shared" si="6"/>
        <v>0</v>
      </c>
      <c r="CQ10" s="53">
        <f t="shared" si="6"/>
        <v>0</v>
      </c>
      <c r="CR10" s="53">
        <f t="shared" si="6"/>
        <v>0</v>
      </c>
      <c r="CS10" s="53">
        <f t="shared" si="6"/>
        <v>0</v>
      </c>
      <c r="CT10" s="53">
        <f t="shared" si="6"/>
        <v>0</v>
      </c>
      <c r="CU10" s="53">
        <f t="shared" si="6"/>
        <v>0</v>
      </c>
      <c r="CV10" s="53">
        <f t="shared" si="6"/>
        <v>0</v>
      </c>
      <c r="CW10" s="53">
        <f t="shared" si="6"/>
        <v>0</v>
      </c>
      <c r="CX10" s="53">
        <f t="shared" si="6"/>
        <v>0</v>
      </c>
      <c r="CY10" s="53">
        <f t="shared" si="6"/>
        <v>0</v>
      </c>
      <c r="CZ10" s="53">
        <f t="shared" si="6"/>
        <v>0</v>
      </c>
      <c r="DA10" s="53">
        <f t="shared" si="6"/>
        <v>0</v>
      </c>
      <c r="DB10" s="53">
        <f t="shared" si="6"/>
        <v>0</v>
      </c>
      <c r="DC10" s="53">
        <f t="shared" si="6"/>
        <v>0</v>
      </c>
      <c r="DD10" s="53">
        <f t="shared" si="6"/>
        <v>0</v>
      </c>
      <c r="DE10" s="53">
        <f t="shared" si="6"/>
        <v>0</v>
      </c>
      <c r="DF10" s="53">
        <f t="shared" si="6"/>
        <v>0</v>
      </c>
      <c r="DG10" s="53">
        <f t="shared" si="6"/>
        <v>0</v>
      </c>
      <c r="DH10" s="53">
        <f t="shared" si="6"/>
        <v>0</v>
      </c>
      <c r="DI10" s="53">
        <f t="shared" si="6"/>
        <v>0</v>
      </c>
      <c r="DJ10" s="53">
        <f t="shared" si="6"/>
        <v>0</v>
      </c>
      <c r="DK10" s="53">
        <f t="shared" si="6"/>
        <v>0</v>
      </c>
      <c r="DL10" s="53">
        <f t="shared" si="6"/>
        <v>0</v>
      </c>
      <c r="DM10" s="53">
        <f t="shared" si="6"/>
        <v>0</v>
      </c>
      <c r="DN10" s="53">
        <f t="shared" si="6"/>
        <v>0</v>
      </c>
      <c r="DO10" s="53">
        <f t="shared" si="6"/>
        <v>0</v>
      </c>
      <c r="DP10" s="53">
        <f t="shared" si="6"/>
        <v>0</v>
      </c>
      <c r="DQ10" s="53">
        <f t="shared" si="6"/>
        <v>0</v>
      </c>
      <c r="DR10" s="53">
        <f t="shared" si="6"/>
        <v>0</v>
      </c>
      <c r="DS10" s="53">
        <f t="shared" si="6"/>
        <v>0</v>
      </c>
      <c r="DT10" s="53">
        <f aca="true" t="shared" si="7" ref="DT10:EY10">SUM(DT7:DT9)</f>
        <v>0</v>
      </c>
      <c r="DU10" s="53">
        <f t="shared" si="7"/>
        <v>0</v>
      </c>
      <c r="DV10" s="53">
        <f t="shared" si="7"/>
        <v>0</v>
      </c>
      <c r="DW10" s="53">
        <f t="shared" si="7"/>
        <v>0</v>
      </c>
      <c r="DX10" s="53">
        <f t="shared" si="7"/>
        <v>0</v>
      </c>
      <c r="DY10" s="53">
        <f t="shared" si="7"/>
        <v>0</v>
      </c>
      <c r="DZ10" s="53">
        <f t="shared" si="7"/>
        <v>0</v>
      </c>
      <c r="EA10" s="53">
        <f t="shared" si="7"/>
        <v>0</v>
      </c>
      <c r="EB10" s="53">
        <f t="shared" si="7"/>
        <v>0</v>
      </c>
      <c r="EC10" s="53">
        <f t="shared" si="7"/>
        <v>0</v>
      </c>
      <c r="ED10" s="53">
        <f t="shared" si="7"/>
        <v>0</v>
      </c>
      <c r="EE10" s="53">
        <f t="shared" si="7"/>
        <v>0</v>
      </c>
      <c r="EF10" s="53">
        <f t="shared" si="7"/>
        <v>0</v>
      </c>
      <c r="EG10" s="53">
        <f t="shared" si="7"/>
        <v>0</v>
      </c>
      <c r="EH10" s="53">
        <f t="shared" si="7"/>
        <v>0</v>
      </c>
      <c r="EI10" s="53">
        <f t="shared" si="7"/>
        <v>0</v>
      </c>
      <c r="EJ10" s="53">
        <f t="shared" si="7"/>
        <v>0</v>
      </c>
      <c r="EK10" s="53">
        <f t="shared" si="7"/>
        <v>0</v>
      </c>
      <c r="EL10" s="53">
        <f t="shared" si="7"/>
        <v>0</v>
      </c>
      <c r="EM10" s="53">
        <f t="shared" si="7"/>
        <v>0</v>
      </c>
      <c r="EN10" s="53">
        <f t="shared" si="7"/>
        <v>0</v>
      </c>
      <c r="EO10" s="53">
        <f t="shared" si="7"/>
        <v>0</v>
      </c>
      <c r="EP10" s="53">
        <f t="shared" si="7"/>
        <v>0</v>
      </c>
      <c r="EQ10" s="53">
        <f t="shared" si="7"/>
        <v>0</v>
      </c>
      <c r="ER10" s="53">
        <f t="shared" si="7"/>
        <v>0</v>
      </c>
      <c r="ES10" s="53">
        <f t="shared" si="7"/>
        <v>0</v>
      </c>
      <c r="ET10" s="53">
        <f t="shared" si="7"/>
        <v>0</v>
      </c>
      <c r="EU10" s="53">
        <f t="shared" si="7"/>
        <v>0</v>
      </c>
      <c r="EV10" s="53">
        <f t="shared" si="7"/>
        <v>0</v>
      </c>
      <c r="EW10" s="53">
        <f t="shared" si="7"/>
        <v>0</v>
      </c>
      <c r="EX10" s="53">
        <f t="shared" si="7"/>
        <v>0</v>
      </c>
      <c r="EY10" s="53">
        <f t="shared" si="7"/>
        <v>0</v>
      </c>
      <c r="EZ10" s="53">
        <f aca="true" t="shared" si="8" ref="EZ10:FO10">SUM(EZ7:EZ9)</f>
        <v>0</v>
      </c>
      <c r="FA10" s="53">
        <f t="shared" si="8"/>
        <v>0</v>
      </c>
      <c r="FB10" s="53">
        <f t="shared" si="8"/>
        <v>0</v>
      </c>
      <c r="FC10" s="53">
        <f t="shared" si="8"/>
        <v>0</v>
      </c>
      <c r="FD10" s="53">
        <f t="shared" si="8"/>
        <v>0</v>
      </c>
      <c r="FE10" s="53">
        <f t="shared" si="8"/>
        <v>0</v>
      </c>
      <c r="FF10" s="53">
        <f t="shared" si="8"/>
        <v>0</v>
      </c>
      <c r="FG10" s="53">
        <f t="shared" si="8"/>
        <v>0</v>
      </c>
      <c r="FH10" s="53">
        <f t="shared" si="8"/>
        <v>0</v>
      </c>
      <c r="FI10" s="53">
        <f t="shared" si="8"/>
        <v>0</v>
      </c>
      <c r="FJ10" s="53">
        <f t="shared" si="8"/>
        <v>0</v>
      </c>
      <c r="FK10" s="53">
        <f t="shared" si="8"/>
        <v>0</v>
      </c>
      <c r="FL10" s="53">
        <f t="shared" si="8"/>
        <v>0</v>
      </c>
      <c r="FM10" s="53">
        <f t="shared" si="8"/>
        <v>0</v>
      </c>
      <c r="FN10" s="53">
        <f t="shared" si="8"/>
        <v>0</v>
      </c>
      <c r="FO10" s="54">
        <f t="shared" si="8"/>
        <v>0</v>
      </c>
    </row>
    <row r="11" spans="1:171" s="22" customFormat="1" ht="12.75">
      <c r="A11" s="70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4"/>
    </row>
    <row r="12" spans="1:171" s="51" customFormat="1" ht="22.5" customHeight="1">
      <c r="A12" s="66" t="s">
        <v>13</v>
      </c>
      <c r="B12" s="177" t="s">
        <v>66</v>
      </c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178"/>
      <c r="BY12" s="178"/>
      <c r="BZ12" s="178"/>
      <c r="CA12" s="178"/>
      <c r="CB12" s="178"/>
      <c r="CC12" s="178"/>
      <c r="CD12" s="178"/>
      <c r="CE12" s="178"/>
      <c r="CF12" s="178"/>
      <c r="CG12" s="178"/>
      <c r="CH12" s="178"/>
      <c r="CI12" s="178"/>
      <c r="CJ12" s="178"/>
      <c r="CK12" s="178"/>
      <c r="CL12" s="178"/>
      <c r="CM12" s="178"/>
      <c r="CN12" s="178"/>
      <c r="CO12" s="178"/>
      <c r="CP12" s="178"/>
      <c r="CQ12" s="178"/>
      <c r="CR12" s="178"/>
      <c r="CS12" s="178"/>
      <c r="CT12" s="178"/>
      <c r="CU12" s="178"/>
      <c r="CV12" s="178"/>
      <c r="CW12" s="178"/>
      <c r="CX12" s="178"/>
      <c r="CY12" s="178"/>
      <c r="CZ12" s="178"/>
      <c r="DA12" s="178"/>
      <c r="DB12" s="178"/>
      <c r="DC12" s="178"/>
      <c r="DD12" s="178"/>
      <c r="DE12" s="178"/>
      <c r="DF12" s="178"/>
      <c r="DG12" s="178"/>
      <c r="DH12" s="178"/>
      <c r="DI12" s="178"/>
      <c r="DJ12" s="178"/>
      <c r="DK12" s="178"/>
      <c r="DL12" s="178"/>
      <c r="DM12" s="178"/>
      <c r="DN12" s="178"/>
      <c r="DO12" s="178"/>
      <c r="DP12" s="178"/>
      <c r="DQ12" s="178"/>
      <c r="DR12" s="178"/>
      <c r="DS12" s="178"/>
      <c r="DT12" s="178"/>
      <c r="DU12" s="178"/>
      <c r="DV12" s="178"/>
      <c r="DW12" s="178"/>
      <c r="DX12" s="178"/>
      <c r="DY12" s="178"/>
      <c r="DZ12" s="178"/>
      <c r="EA12" s="178"/>
      <c r="EB12" s="178"/>
      <c r="EC12" s="178"/>
      <c r="ED12" s="178"/>
      <c r="EE12" s="178"/>
      <c r="EF12" s="178"/>
      <c r="EG12" s="178"/>
      <c r="EH12" s="178"/>
      <c r="EI12" s="178"/>
      <c r="EJ12" s="178"/>
      <c r="EK12" s="178"/>
      <c r="EL12" s="178"/>
      <c r="EM12" s="178"/>
      <c r="EN12" s="178"/>
      <c r="EO12" s="178"/>
      <c r="EP12" s="178"/>
      <c r="EQ12" s="178"/>
      <c r="ER12" s="178"/>
      <c r="ES12" s="178"/>
      <c r="ET12" s="178"/>
      <c r="EU12" s="178"/>
      <c r="EV12" s="178"/>
      <c r="EW12" s="178"/>
      <c r="EX12" s="178"/>
      <c r="EY12" s="178"/>
      <c r="EZ12" s="178"/>
      <c r="FA12" s="178"/>
      <c r="FB12" s="178"/>
      <c r="FC12" s="178"/>
      <c r="FD12" s="178"/>
      <c r="FE12" s="178"/>
      <c r="FF12" s="178"/>
      <c r="FG12" s="178"/>
      <c r="FH12" s="178"/>
      <c r="FI12" s="178"/>
      <c r="FJ12" s="178"/>
      <c r="FK12" s="178"/>
      <c r="FL12" s="178"/>
      <c r="FM12" s="178"/>
      <c r="FN12" s="178"/>
      <c r="FO12" s="179"/>
    </row>
    <row r="13" spans="1:171" ht="38.25">
      <c r="A13" s="64" t="s">
        <v>104</v>
      </c>
      <c r="B13" s="95" t="s">
        <v>149</v>
      </c>
      <c r="C13" s="76" t="s">
        <v>139</v>
      </c>
      <c r="D13" s="120">
        <v>4000000</v>
      </c>
      <c r="E13" s="76" t="s">
        <v>116</v>
      </c>
      <c r="F13" s="58">
        <v>39972</v>
      </c>
      <c r="G13" s="76"/>
      <c r="H13" s="4">
        <v>1996000</v>
      </c>
      <c r="I13" s="4"/>
      <c r="J13" s="4"/>
      <c r="K13" s="4"/>
      <c r="L13" s="4"/>
      <c r="M13" s="4">
        <v>25291.23</v>
      </c>
      <c r="N13" s="4"/>
      <c r="O13" s="4"/>
      <c r="P13" s="4"/>
      <c r="Q13" s="4">
        <v>18928.07</v>
      </c>
      <c r="R13" s="4"/>
      <c r="S13" s="4"/>
      <c r="T13" s="4"/>
      <c r="U13" s="4">
        <v>15408.49</v>
      </c>
      <c r="V13" s="4">
        <v>57.39</v>
      </c>
      <c r="W13" s="4"/>
      <c r="X13" s="4"/>
      <c r="Y13" s="4">
        <v>12254.79</v>
      </c>
      <c r="Z13" s="4"/>
      <c r="AA13" s="4"/>
      <c r="AB13" s="4"/>
      <c r="AC13" s="4">
        <v>7952.23</v>
      </c>
      <c r="AD13" s="4">
        <v>561.12</v>
      </c>
      <c r="AE13" s="4"/>
      <c r="AF13" s="4"/>
      <c r="AG13" s="4">
        <v>305.59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>
        <f>L13+P13+T13+X13+AB13+AF13+AJ13+AN13+AR13+AV13+AZ13+BD13</f>
        <v>0</v>
      </c>
      <c r="BI13" s="4">
        <f>M13+Q13+U13+Y13+AC13+AG13+AK13+AO13+AS13+AW13+BA13+BE13</f>
        <v>80140.4</v>
      </c>
      <c r="BJ13" s="4">
        <f>N13+R13+V13+Z13+AD13+AH13+AL13+AP13+AT13+AX13+BB13+BF13</f>
        <v>618.51</v>
      </c>
      <c r="BK13" s="4">
        <f>O13+S13+W13+AA13+AE13+AI13+AM13+AQ13+AU13+AY13+BC13+BG13</f>
        <v>0</v>
      </c>
      <c r="BL13" s="4">
        <v>334000</v>
      </c>
      <c r="BM13" s="4">
        <v>25300</v>
      </c>
      <c r="BN13" s="4"/>
      <c r="BO13" s="4"/>
      <c r="BP13" s="4">
        <v>334000</v>
      </c>
      <c r="BQ13" s="4"/>
      <c r="BR13" s="4"/>
      <c r="BS13" s="4"/>
      <c r="BT13" s="4">
        <v>334000</v>
      </c>
      <c r="BU13" s="4">
        <f>19058.42+15269.37</f>
        <v>34327.79</v>
      </c>
      <c r="BV13" s="4">
        <v>57.39</v>
      </c>
      <c r="BW13" s="4"/>
      <c r="BX13" s="4"/>
      <c r="BY13" s="4">
        <v>12254.79</v>
      </c>
      <c r="BZ13" s="77"/>
      <c r="CA13" s="4"/>
      <c r="CB13" s="4">
        <f>334000+334000</f>
        <v>668000</v>
      </c>
      <c r="CC13" s="4">
        <v>7952.23</v>
      </c>
      <c r="CD13" s="4">
        <v>561.12</v>
      </c>
      <c r="CE13" s="4"/>
      <c r="CF13" s="4">
        <v>326000</v>
      </c>
      <c r="CG13" s="4">
        <v>305.59</v>
      </c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>
        <f>BL13+BP13+BT13+BX13+CB13+CF13+CJ13+CN13+CR13+CV13+CZ13+DD13</f>
        <v>1996000</v>
      </c>
      <c r="DI13" s="124">
        <f>BM13+BQ13+BU13+BY13+CC13+CG13+CK13+CO13+CS13+CW13+DA13+DE13</f>
        <v>80140.4</v>
      </c>
      <c r="DJ13" s="4">
        <f>BN13+BR13+BV13+BZ13+CD13+CH13+CL13+CP13+CT13+CX13+DB13+DF13</f>
        <v>618.51</v>
      </c>
      <c r="DK13" s="4">
        <f>BO13+BS13+BW13+CA13+CE13+CI13+CM13+CQ13+CU13+CY13+DC13+DG13</f>
        <v>0</v>
      </c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>
        <f>DL13+DP13+DT13+DX13+EB13+EF13+EJ13+EN13+ER13+EV13+EZ13+FD13</f>
        <v>0</v>
      </c>
      <c r="FI13" s="4">
        <f>DM13+DQ13+DU13+DY13+EC13+EG13+EK13+EO13+ES13+EW13+FA13+FE13</f>
        <v>0</v>
      </c>
      <c r="FJ13" s="4">
        <f>DN13+DR13+DV13+DZ13+ED13+EH13+EL13+EP13+ET13+EX13+FB13+FF13</f>
        <v>0</v>
      </c>
      <c r="FK13" s="4">
        <f>DO13+DS13+DW13+EA13+EE13+EI13+EM13+EQ13+EU13+EY13+FC13+FG13</f>
        <v>0</v>
      </c>
      <c r="FL13" s="3">
        <f>H13+BH13-DH13-FH13</f>
        <v>0</v>
      </c>
      <c r="FM13" s="60">
        <f>I13+BI13-DI13-FI13</f>
        <v>0</v>
      </c>
      <c r="FN13" s="3">
        <f>J13+BJ13-DJ13-FJ13</f>
        <v>0</v>
      </c>
      <c r="FO13" s="40">
        <f>K13+BK13-DK13-FK13</f>
        <v>0</v>
      </c>
    </row>
    <row r="14" spans="1:171" ht="51">
      <c r="A14" s="64" t="s">
        <v>156</v>
      </c>
      <c r="B14" s="95" t="s">
        <v>157</v>
      </c>
      <c r="C14" s="76" t="s">
        <v>159</v>
      </c>
      <c r="D14" s="4">
        <v>2000000</v>
      </c>
      <c r="E14" s="109" t="s">
        <v>158</v>
      </c>
      <c r="F14" s="58">
        <v>40261</v>
      </c>
      <c r="G14" s="7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>
        <v>2000000</v>
      </c>
      <c r="U14" s="4">
        <v>6164.38</v>
      </c>
      <c r="V14" s="4"/>
      <c r="W14" s="4"/>
      <c r="X14" s="4"/>
      <c r="Y14" s="4">
        <v>24657.53</v>
      </c>
      <c r="Z14" s="4"/>
      <c r="AA14" s="4"/>
      <c r="AB14" s="4"/>
      <c r="AC14" s="4">
        <v>36986.31</v>
      </c>
      <c r="AD14" s="4"/>
      <c r="AE14" s="4"/>
      <c r="AF14" s="4"/>
      <c r="AG14" s="4">
        <v>38219.17</v>
      </c>
      <c r="AH14" s="4"/>
      <c r="AI14" s="4"/>
      <c r="AJ14" s="4"/>
      <c r="AK14" s="4">
        <v>41917.81</v>
      </c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>
        <f>L14+P14+T14+X14+AB14+AF14+AJ14+AN14+AR14+AV14+AZ14+BD14</f>
        <v>2000000</v>
      </c>
      <c r="BI14" s="4">
        <f aca="true" t="shared" si="9" ref="BI14:BK16">M14+Q14+U14+Y14+AC14+AG14+AK14+AO14+AS14+AW14+BA14+BE14</f>
        <v>147945.2</v>
      </c>
      <c r="BJ14" s="4">
        <f t="shared" si="9"/>
        <v>0</v>
      </c>
      <c r="BK14" s="4">
        <f t="shared" si="9"/>
        <v>0</v>
      </c>
      <c r="BL14" s="4"/>
      <c r="BM14" s="4"/>
      <c r="BN14" s="4"/>
      <c r="BO14" s="4"/>
      <c r="BP14" s="4"/>
      <c r="BQ14" s="4"/>
      <c r="BR14" s="4"/>
      <c r="BS14" s="4"/>
      <c r="BT14" s="4"/>
      <c r="BU14" s="4">
        <v>6164.38</v>
      </c>
      <c r="BV14" s="4"/>
      <c r="BW14" s="4"/>
      <c r="BX14" s="4"/>
      <c r="BY14" s="4">
        <v>24657.53</v>
      </c>
      <c r="BZ14" s="77"/>
      <c r="CA14" s="4"/>
      <c r="CB14" s="4"/>
      <c r="CC14" s="4">
        <v>36986.31</v>
      </c>
      <c r="CD14" s="4"/>
      <c r="CE14" s="4"/>
      <c r="CF14" s="4"/>
      <c r="CG14" s="4">
        <v>38219.17</v>
      </c>
      <c r="CH14" s="4"/>
      <c r="CI14" s="4"/>
      <c r="CJ14" s="4">
        <v>2000000</v>
      </c>
      <c r="CK14" s="4">
        <v>41917.81</v>
      </c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>
        <f aca="true" t="shared" si="10" ref="DH14:DK16">BL14+BP14+BT14+BX14+CB14+CF14+CJ14+CN14+CR14+CV14+CZ14+DD14</f>
        <v>2000000</v>
      </c>
      <c r="DI14" s="124">
        <f t="shared" si="10"/>
        <v>147945.2</v>
      </c>
      <c r="DJ14" s="4">
        <f t="shared" si="10"/>
        <v>0</v>
      </c>
      <c r="DK14" s="4">
        <f t="shared" si="10"/>
        <v>0</v>
      </c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>
        <f aca="true" t="shared" si="11" ref="FH14:FK16">DL14+DP14+DT14+DX14+EB14+EF14+EJ14+EN14+ER14+EV14+EZ14+FD14</f>
        <v>0</v>
      </c>
      <c r="FI14" s="4">
        <f t="shared" si="11"/>
        <v>0</v>
      </c>
      <c r="FJ14" s="4">
        <f t="shared" si="11"/>
        <v>0</v>
      </c>
      <c r="FK14" s="4">
        <f t="shared" si="11"/>
        <v>0</v>
      </c>
      <c r="FL14" s="3">
        <f aca="true" t="shared" si="12" ref="FL14:FO16">H14+BH14-DH14-FH14</f>
        <v>0</v>
      </c>
      <c r="FM14" s="60">
        <f t="shared" si="12"/>
        <v>0</v>
      </c>
      <c r="FN14" s="3">
        <f t="shared" si="12"/>
        <v>0</v>
      </c>
      <c r="FO14" s="40">
        <f t="shared" si="12"/>
        <v>0</v>
      </c>
    </row>
    <row r="15" spans="1:171" ht="51">
      <c r="A15" s="64" t="s">
        <v>156</v>
      </c>
      <c r="B15" s="95" t="s">
        <v>160</v>
      </c>
      <c r="C15" s="76" t="s">
        <v>159</v>
      </c>
      <c r="D15" s="4">
        <v>3000000</v>
      </c>
      <c r="E15" s="109" t="s">
        <v>158</v>
      </c>
      <c r="F15" s="58">
        <v>40492</v>
      </c>
      <c r="G15" s="7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>
        <v>3000000</v>
      </c>
      <c r="BA15" s="4"/>
      <c r="BB15" s="4"/>
      <c r="BC15" s="4"/>
      <c r="BD15" s="4"/>
      <c r="BE15" s="4">
        <v>27945.21</v>
      </c>
      <c r="BF15" s="4"/>
      <c r="BG15" s="4"/>
      <c r="BH15" s="4">
        <f>L15+P15+T15+X15+AB15+AF15+AJ15+AN15+AR15+AV15+AZ15+BD15</f>
        <v>3000000</v>
      </c>
      <c r="BI15" s="4">
        <f>M15+Q15+U15+Y15+AC15+AG15+AK15+AO15+AS15+AW15+BA15+BE15</f>
        <v>27945.21</v>
      </c>
      <c r="BJ15" s="4">
        <f>N15+R15+V15+Z15+AD15+AH15+AL15+AP15+AT15+AX15+BB15+BF15</f>
        <v>0</v>
      </c>
      <c r="BK15" s="4">
        <f>O15+S15+W15+AA15+AE15+AI15+AM15+AQ15+AU15+AY15+BC15+BG15</f>
        <v>0</v>
      </c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77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>
        <v>27945.21</v>
      </c>
      <c r="DF15" s="4"/>
      <c r="DG15" s="4"/>
      <c r="DH15" s="4">
        <f>BL15+BP15+BT15+BX15+CB15+CF15+CJ15+CN15+CR15+CV15+CZ15+DD15</f>
        <v>0</v>
      </c>
      <c r="DI15" s="4">
        <f>BM15+BQ15+BU15+BY15+CC15+CG15+CK15+CO15+CS15+CW15+DA15+DE15</f>
        <v>27945.21</v>
      </c>
      <c r="DJ15" s="4">
        <f>BN15+BR15+BV15+BZ15+CD15+CH15+CL15+CP15+CT15+CX15+DB15+DF15</f>
        <v>0</v>
      </c>
      <c r="DK15" s="4">
        <f>BO15+BS15+BW15+CA15+CE15+CI15+CM15+CQ15+CU15+CY15+DC15+DG15</f>
        <v>0</v>
      </c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>
        <f>DL15+DP15+DT15+DX15+EB15+EF15+EJ15+EN15+ER15+EV15+EZ15+FD15</f>
        <v>0</v>
      </c>
      <c r="FI15" s="4">
        <f>DM15+DQ15+DU15+DY15+EC15+EG15+EK15+EO15+ES15+EW15+FA15+FE15</f>
        <v>0</v>
      </c>
      <c r="FJ15" s="4">
        <f>DN15+DR15+DV15+DZ15+ED15+EH15+EL15+EP15+ET15+EX15+FB15+FF15</f>
        <v>0</v>
      </c>
      <c r="FK15" s="4">
        <f>DO15+DS15+DW15+EA15+EE15+EI15+EM15+EQ15+EU15+EY15+FC15+FG15</f>
        <v>0</v>
      </c>
      <c r="FL15" s="3">
        <f>H15+BH15-DH15-FH15</f>
        <v>3000000</v>
      </c>
      <c r="FM15" s="60">
        <f>I15+BI15-DI15-FI15</f>
        <v>0</v>
      </c>
      <c r="FN15" s="3">
        <f>J15+BJ15-DJ15-FJ15</f>
        <v>0</v>
      </c>
      <c r="FO15" s="40">
        <f>K15+BK15-DK15-FK15</f>
        <v>0</v>
      </c>
    </row>
    <row r="16" spans="1:171" ht="12.75">
      <c r="A16" s="68"/>
      <c r="B16" s="19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4">
        <f>L16+P16+T16+X16+AB16+AF16+AJ16+AN16+AR16+AV16+AZ16+BD16</f>
        <v>0</v>
      </c>
      <c r="BI16" s="5">
        <f t="shared" si="9"/>
        <v>0</v>
      </c>
      <c r="BJ16" s="5">
        <f t="shared" si="9"/>
        <v>0</v>
      </c>
      <c r="BK16" s="5">
        <f t="shared" si="9"/>
        <v>0</v>
      </c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4">
        <f t="shared" si="10"/>
        <v>0</v>
      </c>
      <c r="DI16" s="4">
        <f t="shared" si="10"/>
        <v>0</v>
      </c>
      <c r="DJ16" s="4">
        <f t="shared" si="10"/>
        <v>0</v>
      </c>
      <c r="DK16" s="4">
        <f t="shared" si="10"/>
        <v>0</v>
      </c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4">
        <f t="shared" si="11"/>
        <v>0</v>
      </c>
      <c r="FI16" s="4">
        <f t="shared" si="11"/>
        <v>0</v>
      </c>
      <c r="FJ16" s="4">
        <f t="shared" si="11"/>
        <v>0</v>
      </c>
      <c r="FK16" s="4">
        <f t="shared" si="11"/>
        <v>0</v>
      </c>
      <c r="FL16" s="3">
        <f t="shared" si="12"/>
        <v>0</v>
      </c>
      <c r="FM16" s="60">
        <f t="shared" si="12"/>
        <v>0</v>
      </c>
      <c r="FN16" s="3">
        <f t="shared" si="12"/>
        <v>0</v>
      </c>
      <c r="FO16" s="40">
        <f t="shared" si="12"/>
        <v>0</v>
      </c>
    </row>
    <row r="17" spans="1:171" s="35" customFormat="1" ht="14.25">
      <c r="A17" s="69"/>
      <c r="B17" s="44" t="s">
        <v>50</v>
      </c>
      <c r="C17" s="53"/>
      <c r="D17" s="53"/>
      <c r="E17" s="53"/>
      <c r="F17" s="53"/>
      <c r="G17" s="53"/>
      <c r="H17" s="53">
        <f aca="true" t="shared" si="13" ref="H17:AM17">SUM(H13:H16)</f>
        <v>1996000</v>
      </c>
      <c r="I17" s="53">
        <f t="shared" si="13"/>
        <v>0</v>
      </c>
      <c r="J17" s="53">
        <f t="shared" si="13"/>
        <v>0</v>
      </c>
      <c r="K17" s="53">
        <f t="shared" si="13"/>
        <v>0</v>
      </c>
      <c r="L17" s="53">
        <f t="shared" si="13"/>
        <v>0</v>
      </c>
      <c r="M17" s="53">
        <f t="shared" si="13"/>
        <v>25291.23</v>
      </c>
      <c r="N17" s="53">
        <f t="shared" si="13"/>
        <v>0</v>
      </c>
      <c r="O17" s="53">
        <f t="shared" si="13"/>
        <v>0</v>
      </c>
      <c r="P17" s="53">
        <f t="shared" si="13"/>
        <v>0</v>
      </c>
      <c r="Q17" s="53">
        <f t="shared" si="13"/>
        <v>18928.07</v>
      </c>
      <c r="R17" s="53">
        <f t="shared" si="13"/>
        <v>0</v>
      </c>
      <c r="S17" s="53">
        <f t="shared" si="13"/>
        <v>0</v>
      </c>
      <c r="T17" s="53">
        <f t="shared" si="13"/>
        <v>2000000</v>
      </c>
      <c r="U17" s="53">
        <f t="shared" si="13"/>
        <v>21572.87</v>
      </c>
      <c r="V17" s="53">
        <f t="shared" si="13"/>
        <v>57.39</v>
      </c>
      <c r="W17" s="53">
        <f t="shared" si="13"/>
        <v>0</v>
      </c>
      <c r="X17" s="53">
        <f t="shared" si="13"/>
        <v>0</v>
      </c>
      <c r="Y17" s="53">
        <f t="shared" si="13"/>
        <v>36912.32</v>
      </c>
      <c r="Z17" s="53">
        <f t="shared" si="13"/>
        <v>0</v>
      </c>
      <c r="AA17" s="53">
        <f t="shared" si="13"/>
        <v>0</v>
      </c>
      <c r="AB17" s="53">
        <f t="shared" si="13"/>
        <v>0</v>
      </c>
      <c r="AC17" s="53">
        <f t="shared" si="13"/>
        <v>44938.53999999999</v>
      </c>
      <c r="AD17" s="53">
        <f t="shared" si="13"/>
        <v>561.12</v>
      </c>
      <c r="AE17" s="53">
        <f t="shared" si="13"/>
        <v>0</v>
      </c>
      <c r="AF17" s="53">
        <f t="shared" si="13"/>
        <v>0</v>
      </c>
      <c r="AG17" s="53">
        <f t="shared" si="13"/>
        <v>38524.759999999995</v>
      </c>
      <c r="AH17" s="53">
        <f t="shared" si="13"/>
        <v>0</v>
      </c>
      <c r="AI17" s="53">
        <f t="shared" si="13"/>
        <v>0</v>
      </c>
      <c r="AJ17" s="53">
        <f t="shared" si="13"/>
        <v>0</v>
      </c>
      <c r="AK17" s="53">
        <f t="shared" si="13"/>
        <v>41917.81</v>
      </c>
      <c r="AL17" s="53">
        <f t="shared" si="13"/>
        <v>0</v>
      </c>
      <c r="AM17" s="53">
        <f t="shared" si="13"/>
        <v>0</v>
      </c>
      <c r="AN17" s="53">
        <f aca="true" t="shared" si="14" ref="AN17:BS17">SUM(AN13:AN16)</f>
        <v>0</v>
      </c>
      <c r="AO17" s="53">
        <f t="shared" si="14"/>
        <v>0</v>
      </c>
      <c r="AP17" s="53">
        <f t="shared" si="14"/>
        <v>0</v>
      </c>
      <c r="AQ17" s="53">
        <f t="shared" si="14"/>
        <v>0</v>
      </c>
      <c r="AR17" s="53">
        <f t="shared" si="14"/>
        <v>0</v>
      </c>
      <c r="AS17" s="53">
        <f t="shared" si="14"/>
        <v>0</v>
      </c>
      <c r="AT17" s="53">
        <f t="shared" si="14"/>
        <v>0</v>
      </c>
      <c r="AU17" s="53">
        <f t="shared" si="14"/>
        <v>0</v>
      </c>
      <c r="AV17" s="53">
        <f t="shared" si="14"/>
        <v>0</v>
      </c>
      <c r="AW17" s="53">
        <f t="shared" si="14"/>
        <v>0</v>
      </c>
      <c r="AX17" s="53">
        <f t="shared" si="14"/>
        <v>0</v>
      </c>
      <c r="AY17" s="53">
        <f t="shared" si="14"/>
        <v>0</v>
      </c>
      <c r="AZ17" s="53">
        <f t="shared" si="14"/>
        <v>3000000</v>
      </c>
      <c r="BA17" s="53">
        <f t="shared" si="14"/>
        <v>0</v>
      </c>
      <c r="BB17" s="53">
        <f t="shared" si="14"/>
        <v>0</v>
      </c>
      <c r="BC17" s="53">
        <f t="shared" si="14"/>
        <v>0</v>
      </c>
      <c r="BD17" s="53">
        <f t="shared" si="14"/>
        <v>0</v>
      </c>
      <c r="BE17" s="53">
        <f t="shared" si="14"/>
        <v>27945.21</v>
      </c>
      <c r="BF17" s="53">
        <f t="shared" si="14"/>
        <v>0</v>
      </c>
      <c r="BG17" s="53">
        <f t="shared" si="14"/>
        <v>0</v>
      </c>
      <c r="BH17" s="53">
        <f t="shared" si="14"/>
        <v>5000000</v>
      </c>
      <c r="BI17" s="53">
        <f t="shared" si="14"/>
        <v>256030.81</v>
      </c>
      <c r="BJ17" s="53">
        <f t="shared" si="14"/>
        <v>618.51</v>
      </c>
      <c r="BK17" s="53">
        <f t="shared" si="14"/>
        <v>0</v>
      </c>
      <c r="BL17" s="53">
        <f t="shared" si="14"/>
        <v>334000</v>
      </c>
      <c r="BM17" s="53">
        <f t="shared" si="14"/>
        <v>25300</v>
      </c>
      <c r="BN17" s="53">
        <f t="shared" si="14"/>
        <v>0</v>
      </c>
      <c r="BO17" s="53">
        <f t="shared" si="14"/>
        <v>0</v>
      </c>
      <c r="BP17" s="53">
        <f t="shared" si="14"/>
        <v>334000</v>
      </c>
      <c r="BQ17" s="53">
        <f t="shared" si="14"/>
        <v>0</v>
      </c>
      <c r="BR17" s="53">
        <f t="shared" si="14"/>
        <v>0</v>
      </c>
      <c r="BS17" s="53">
        <f t="shared" si="14"/>
        <v>0</v>
      </c>
      <c r="BT17" s="53">
        <f aca="true" t="shared" si="15" ref="BT17:CY17">SUM(BT13:BT16)</f>
        <v>334000</v>
      </c>
      <c r="BU17" s="53">
        <f t="shared" si="15"/>
        <v>40492.17</v>
      </c>
      <c r="BV17" s="53">
        <f t="shared" si="15"/>
        <v>57.39</v>
      </c>
      <c r="BW17" s="53">
        <f t="shared" si="15"/>
        <v>0</v>
      </c>
      <c r="BX17" s="53">
        <f t="shared" si="15"/>
        <v>0</v>
      </c>
      <c r="BY17" s="53">
        <f t="shared" si="15"/>
        <v>36912.32</v>
      </c>
      <c r="BZ17" s="78">
        <f t="shared" si="15"/>
        <v>0</v>
      </c>
      <c r="CA17" s="53">
        <f t="shared" si="15"/>
        <v>0</v>
      </c>
      <c r="CB17" s="53">
        <f t="shared" si="15"/>
        <v>668000</v>
      </c>
      <c r="CC17" s="53">
        <f t="shared" si="15"/>
        <v>44938.53999999999</v>
      </c>
      <c r="CD17" s="53">
        <f t="shared" si="15"/>
        <v>561.12</v>
      </c>
      <c r="CE17" s="53">
        <f t="shared" si="15"/>
        <v>0</v>
      </c>
      <c r="CF17" s="53">
        <f t="shared" si="15"/>
        <v>326000</v>
      </c>
      <c r="CG17" s="53">
        <f t="shared" si="15"/>
        <v>38524.759999999995</v>
      </c>
      <c r="CH17" s="53">
        <f t="shared" si="15"/>
        <v>0</v>
      </c>
      <c r="CI17" s="53">
        <f t="shared" si="15"/>
        <v>0</v>
      </c>
      <c r="CJ17" s="53">
        <f t="shared" si="15"/>
        <v>2000000</v>
      </c>
      <c r="CK17" s="53">
        <f t="shared" si="15"/>
        <v>41917.81</v>
      </c>
      <c r="CL17" s="53">
        <f t="shared" si="15"/>
        <v>0</v>
      </c>
      <c r="CM17" s="53">
        <f t="shared" si="15"/>
        <v>0</v>
      </c>
      <c r="CN17" s="53">
        <f t="shared" si="15"/>
        <v>0</v>
      </c>
      <c r="CO17" s="53">
        <f t="shared" si="15"/>
        <v>0</v>
      </c>
      <c r="CP17" s="53">
        <f t="shared" si="15"/>
        <v>0</v>
      </c>
      <c r="CQ17" s="53">
        <f t="shared" si="15"/>
        <v>0</v>
      </c>
      <c r="CR17" s="53">
        <f t="shared" si="15"/>
        <v>0</v>
      </c>
      <c r="CS17" s="53">
        <f t="shared" si="15"/>
        <v>0</v>
      </c>
      <c r="CT17" s="53">
        <f t="shared" si="15"/>
        <v>0</v>
      </c>
      <c r="CU17" s="53">
        <f t="shared" si="15"/>
        <v>0</v>
      </c>
      <c r="CV17" s="53">
        <f t="shared" si="15"/>
        <v>0</v>
      </c>
      <c r="CW17" s="53">
        <f t="shared" si="15"/>
        <v>0</v>
      </c>
      <c r="CX17" s="53">
        <f t="shared" si="15"/>
        <v>0</v>
      </c>
      <c r="CY17" s="53">
        <f t="shared" si="15"/>
        <v>0</v>
      </c>
      <c r="CZ17" s="53">
        <f aca="true" t="shared" si="16" ref="CZ17:EE17">SUM(CZ13:CZ16)</f>
        <v>0</v>
      </c>
      <c r="DA17" s="53">
        <f t="shared" si="16"/>
        <v>0</v>
      </c>
      <c r="DB17" s="53">
        <f t="shared" si="16"/>
        <v>0</v>
      </c>
      <c r="DC17" s="53">
        <f t="shared" si="16"/>
        <v>0</v>
      </c>
      <c r="DD17" s="53">
        <f t="shared" si="16"/>
        <v>0</v>
      </c>
      <c r="DE17" s="53">
        <f t="shared" si="16"/>
        <v>27945.21</v>
      </c>
      <c r="DF17" s="53">
        <f t="shared" si="16"/>
        <v>0</v>
      </c>
      <c r="DG17" s="53">
        <f t="shared" si="16"/>
        <v>0</v>
      </c>
      <c r="DH17" s="53">
        <f t="shared" si="16"/>
        <v>3996000</v>
      </c>
      <c r="DI17" s="53">
        <f t="shared" si="16"/>
        <v>256030.81</v>
      </c>
      <c r="DJ17" s="53">
        <f t="shared" si="16"/>
        <v>618.51</v>
      </c>
      <c r="DK17" s="53">
        <f t="shared" si="16"/>
        <v>0</v>
      </c>
      <c r="DL17" s="53">
        <f t="shared" si="16"/>
        <v>0</v>
      </c>
      <c r="DM17" s="53">
        <f t="shared" si="16"/>
        <v>0</v>
      </c>
      <c r="DN17" s="53">
        <f t="shared" si="16"/>
        <v>0</v>
      </c>
      <c r="DO17" s="53">
        <f t="shared" si="16"/>
        <v>0</v>
      </c>
      <c r="DP17" s="53">
        <f t="shared" si="16"/>
        <v>0</v>
      </c>
      <c r="DQ17" s="53">
        <f t="shared" si="16"/>
        <v>0</v>
      </c>
      <c r="DR17" s="53">
        <f t="shared" si="16"/>
        <v>0</v>
      </c>
      <c r="DS17" s="53">
        <f t="shared" si="16"/>
        <v>0</v>
      </c>
      <c r="DT17" s="53">
        <f t="shared" si="16"/>
        <v>0</v>
      </c>
      <c r="DU17" s="53">
        <f t="shared" si="16"/>
        <v>0</v>
      </c>
      <c r="DV17" s="53">
        <f t="shared" si="16"/>
        <v>0</v>
      </c>
      <c r="DW17" s="53">
        <f t="shared" si="16"/>
        <v>0</v>
      </c>
      <c r="DX17" s="53">
        <f t="shared" si="16"/>
        <v>0</v>
      </c>
      <c r="DY17" s="53">
        <f t="shared" si="16"/>
        <v>0</v>
      </c>
      <c r="DZ17" s="53">
        <f t="shared" si="16"/>
        <v>0</v>
      </c>
      <c r="EA17" s="53">
        <f t="shared" si="16"/>
        <v>0</v>
      </c>
      <c r="EB17" s="53">
        <f t="shared" si="16"/>
        <v>0</v>
      </c>
      <c r="EC17" s="53">
        <f t="shared" si="16"/>
        <v>0</v>
      </c>
      <c r="ED17" s="53">
        <f t="shared" si="16"/>
        <v>0</v>
      </c>
      <c r="EE17" s="53">
        <f t="shared" si="16"/>
        <v>0</v>
      </c>
      <c r="EF17" s="53">
        <f aca="true" t="shared" si="17" ref="EF17:FK17">SUM(EF13:EF16)</f>
        <v>0</v>
      </c>
      <c r="EG17" s="53">
        <f t="shared" si="17"/>
        <v>0</v>
      </c>
      <c r="EH17" s="53">
        <f t="shared" si="17"/>
        <v>0</v>
      </c>
      <c r="EI17" s="53">
        <f t="shared" si="17"/>
        <v>0</v>
      </c>
      <c r="EJ17" s="53">
        <f t="shared" si="17"/>
        <v>0</v>
      </c>
      <c r="EK17" s="53">
        <f t="shared" si="17"/>
        <v>0</v>
      </c>
      <c r="EL17" s="53">
        <f t="shared" si="17"/>
        <v>0</v>
      </c>
      <c r="EM17" s="53">
        <f t="shared" si="17"/>
        <v>0</v>
      </c>
      <c r="EN17" s="53">
        <f t="shared" si="17"/>
        <v>0</v>
      </c>
      <c r="EO17" s="53">
        <f t="shared" si="17"/>
        <v>0</v>
      </c>
      <c r="EP17" s="53">
        <f t="shared" si="17"/>
        <v>0</v>
      </c>
      <c r="EQ17" s="53">
        <f t="shared" si="17"/>
        <v>0</v>
      </c>
      <c r="ER17" s="53">
        <f t="shared" si="17"/>
        <v>0</v>
      </c>
      <c r="ES17" s="53">
        <f t="shared" si="17"/>
        <v>0</v>
      </c>
      <c r="ET17" s="53">
        <f t="shared" si="17"/>
        <v>0</v>
      </c>
      <c r="EU17" s="53">
        <f t="shared" si="17"/>
        <v>0</v>
      </c>
      <c r="EV17" s="53">
        <f t="shared" si="17"/>
        <v>0</v>
      </c>
      <c r="EW17" s="53">
        <f t="shared" si="17"/>
        <v>0</v>
      </c>
      <c r="EX17" s="53">
        <f t="shared" si="17"/>
        <v>0</v>
      </c>
      <c r="EY17" s="53">
        <f t="shared" si="17"/>
        <v>0</v>
      </c>
      <c r="EZ17" s="53">
        <f t="shared" si="17"/>
        <v>0</v>
      </c>
      <c r="FA17" s="53">
        <f t="shared" si="17"/>
        <v>0</v>
      </c>
      <c r="FB17" s="53">
        <f t="shared" si="17"/>
        <v>0</v>
      </c>
      <c r="FC17" s="53">
        <f t="shared" si="17"/>
        <v>0</v>
      </c>
      <c r="FD17" s="53">
        <f t="shared" si="17"/>
        <v>0</v>
      </c>
      <c r="FE17" s="53">
        <f t="shared" si="17"/>
        <v>0</v>
      </c>
      <c r="FF17" s="53">
        <f t="shared" si="17"/>
        <v>0</v>
      </c>
      <c r="FG17" s="53">
        <f t="shared" si="17"/>
        <v>0</v>
      </c>
      <c r="FH17" s="53">
        <f t="shared" si="17"/>
        <v>0</v>
      </c>
      <c r="FI17" s="53">
        <f t="shared" si="17"/>
        <v>0</v>
      </c>
      <c r="FJ17" s="53">
        <f t="shared" si="17"/>
        <v>0</v>
      </c>
      <c r="FK17" s="53">
        <f t="shared" si="17"/>
        <v>0</v>
      </c>
      <c r="FL17" s="53">
        <f>SUM(FL13:FL16)</f>
        <v>3000000</v>
      </c>
      <c r="FM17" s="113">
        <f>SUM(FM13:FM16)</f>
        <v>0</v>
      </c>
      <c r="FN17" s="53">
        <f>SUM(FN13:FN16)</f>
        <v>0</v>
      </c>
      <c r="FO17" s="53">
        <f>SUM(FO13:FO16)</f>
        <v>0</v>
      </c>
    </row>
    <row r="18" spans="1:171" ht="12.75">
      <c r="A18" s="71"/>
      <c r="B18" s="23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79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9"/>
    </row>
    <row r="19" spans="1:171" s="51" customFormat="1" ht="22.5" customHeight="1">
      <c r="A19" s="66" t="s">
        <v>14</v>
      </c>
      <c r="B19" s="177" t="s">
        <v>67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178"/>
      <c r="BW19" s="178"/>
      <c r="BX19" s="178"/>
      <c r="BY19" s="178"/>
      <c r="BZ19" s="178"/>
      <c r="CA19" s="178"/>
      <c r="CB19" s="178"/>
      <c r="CC19" s="178"/>
      <c r="CD19" s="178"/>
      <c r="CE19" s="178"/>
      <c r="CF19" s="178"/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178"/>
      <c r="CS19" s="178"/>
      <c r="CT19" s="178"/>
      <c r="CU19" s="178"/>
      <c r="CV19" s="178"/>
      <c r="CW19" s="178"/>
      <c r="CX19" s="178"/>
      <c r="CY19" s="178"/>
      <c r="CZ19" s="178"/>
      <c r="DA19" s="178"/>
      <c r="DB19" s="178"/>
      <c r="DC19" s="178"/>
      <c r="DD19" s="178"/>
      <c r="DE19" s="178"/>
      <c r="DF19" s="178"/>
      <c r="DG19" s="178"/>
      <c r="DH19" s="178"/>
      <c r="DI19" s="178"/>
      <c r="DJ19" s="178"/>
      <c r="DK19" s="178"/>
      <c r="DL19" s="178"/>
      <c r="DM19" s="178"/>
      <c r="DN19" s="178"/>
      <c r="DO19" s="178"/>
      <c r="DP19" s="178"/>
      <c r="DQ19" s="178"/>
      <c r="DR19" s="178"/>
      <c r="DS19" s="178"/>
      <c r="DT19" s="178"/>
      <c r="DU19" s="178"/>
      <c r="DV19" s="178"/>
      <c r="DW19" s="178"/>
      <c r="DX19" s="178"/>
      <c r="DY19" s="178"/>
      <c r="DZ19" s="178"/>
      <c r="EA19" s="178"/>
      <c r="EB19" s="178"/>
      <c r="EC19" s="178"/>
      <c r="ED19" s="178"/>
      <c r="EE19" s="178"/>
      <c r="EF19" s="178"/>
      <c r="EG19" s="178"/>
      <c r="EH19" s="178"/>
      <c r="EI19" s="178"/>
      <c r="EJ19" s="178"/>
      <c r="EK19" s="178"/>
      <c r="EL19" s="178"/>
      <c r="EM19" s="178"/>
      <c r="EN19" s="178"/>
      <c r="EO19" s="178"/>
      <c r="EP19" s="178"/>
      <c r="EQ19" s="178"/>
      <c r="ER19" s="178"/>
      <c r="ES19" s="178"/>
      <c r="ET19" s="178"/>
      <c r="EU19" s="178"/>
      <c r="EV19" s="178"/>
      <c r="EW19" s="178"/>
      <c r="EX19" s="178"/>
      <c r="EY19" s="178"/>
      <c r="EZ19" s="178"/>
      <c r="FA19" s="178"/>
      <c r="FB19" s="178"/>
      <c r="FC19" s="178"/>
      <c r="FD19" s="178"/>
      <c r="FE19" s="178"/>
      <c r="FF19" s="178"/>
      <c r="FG19" s="178"/>
      <c r="FH19" s="178"/>
      <c r="FI19" s="178"/>
      <c r="FJ19" s="178"/>
      <c r="FK19" s="178"/>
      <c r="FL19" s="178"/>
      <c r="FM19" s="178"/>
      <c r="FN19" s="178"/>
      <c r="FO19" s="179"/>
    </row>
    <row r="20" spans="1:171" s="101" customFormat="1" ht="12.75">
      <c r="A20" s="94"/>
      <c r="B20" s="95"/>
      <c r="C20" s="96"/>
      <c r="D20" s="102"/>
      <c r="E20" s="96"/>
      <c r="F20" s="103"/>
      <c r="G20" s="102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7">
        <f aca="true" t="shared" si="18" ref="BH20:BK23">L20+P20+T20+X20+AB20+AF20+AJ20+AN20+AR20+AV20+AZ20+BD20</f>
        <v>0</v>
      </c>
      <c r="BI20" s="97">
        <f t="shared" si="18"/>
        <v>0</v>
      </c>
      <c r="BJ20" s="97">
        <f t="shared" si="18"/>
        <v>0</v>
      </c>
      <c r="BK20" s="97">
        <f t="shared" si="18"/>
        <v>0</v>
      </c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>
        <f aca="true" t="shared" si="19" ref="DH20:DK23">BL20+BP20+BT20+BX20+CB20+CF20+CJ20+CN20+CR20+CV20+CZ20+DD20</f>
        <v>0</v>
      </c>
      <c r="DI20" s="97">
        <f t="shared" si="19"/>
        <v>0</v>
      </c>
      <c r="DJ20" s="97">
        <f t="shared" si="19"/>
        <v>0</v>
      </c>
      <c r="DK20" s="97">
        <f t="shared" si="19"/>
        <v>0</v>
      </c>
      <c r="DL20" s="108"/>
      <c r="DM20" s="108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7"/>
      <c r="FH20" s="97">
        <f aca="true" t="shared" si="20" ref="FH20:FK23">DL20+DP20+DT20+DX20+EB20+EF20+EJ20+EN20+ER20+EV20+EZ20+FD20</f>
        <v>0</v>
      </c>
      <c r="FI20" s="97">
        <f t="shared" si="20"/>
        <v>0</v>
      </c>
      <c r="FJ20" s="97">
        <f t="shared" si="20"/>
        <v>0</v>
      </c>
      <c r="FK20" s="97">
        <f t="shared" si="20"/>
        <v>0</v>
      </c>
      <c r="FL20" s="97">
        <f aca="true" t="shared" si="21" ref="FL20:FO23">H20+BH20-DH20-FH20</f>
        <v>0</v>
      </c>
      <c r="FM20" s="99">
        <f t="shared" si="21"/>
        <v>0</v>
      </c>
      <c r="FN20" s="97">
        <f t="shared" si="21"/>
        <v>0</v>
      </c>
      <c r="FO20" s="100">
        <f t="shared" si="21"/>
        <v>0</v>
      </c>
    </row>
    <row r="21" spans="1:171" s="101" customFormat="1" ht="12.75">
      <c r="A21" s="94"/>
      <c r="B21" s="95"/>
      <c r="C21" s="96"/>
      <c r="D21" s="102"/>
      <c r="E21" s="96"/>
      <c r="F21" s="103"/>
      <c r="G21" s="102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7">
        <f t="shared" si="18"/>
        <v>0</v>
      </c>
      <c r="BI21" s="97">
        <f t="shared" si="18"/>
        <v>0</v>
      </c>
      <c r="BJ21" s="97">
        <f t="shared" si="18"/>
        <v>0</v>
      </c>
      <c r="BK21" s="97">
        <f t="shared" si="18"/>
        <v>0</v>
      </c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>
        <f t="shared" si="19"/>
        <v>0</v>
      </c>
      <c r="DI21" s="97">
        <f t="shared" si="19"/>
        <v>0</v>
      </c>
      <c r="DJ21" s="97">
        <f t="shared" si="19"/>
        <v>0</v>
      </c>
      <c r="DK21" s="97">
        <f t="shared" si="19"/>
        <v>0</v>
      </c>
      <c r="DL21" s="108"/>
      <c r="DM21" s="108"/>
      <c r="DN21" s="97"/>
      <c r="DO21" s="97"/>
      <c r="DP21" s="97"/>
      <c r="DQ21" s="97"/>
      <c r="DR21" s="97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97"/>
      <c r="ED21" s="97"/>
      <c r="EE21" s="97"/>
      <c r="EF21" s="97"/>
      <c r="EG21" s="97"/>
      <c r="EH21" s="97"/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7"/>
      <c r="EX21" s="97"/>
      <c r="EY21" s="97"/>
      <c r="EZ21" s="97"/>
      <c r="FA21" s="97"/>
      <c r="FB21" s="97"/>
      <c r="FC21" s="97"/>
      <c r="FD21" s="97"/>
      <c r="FE21" s="97"/>
      <c r="FF21" s="97"/>
      <c r="FG21" s="97"/>
      <c r="FH21" s="97">
        <f t="shared" si="20"/>
        <v>0</v>
      </c>
      <c r="FI21" s="97">
        <f t="shared" si="20"/>
        <v>0</v>
      </c>
      <c r="FJ21" s="97">
        <f t="shared" si="20"/>
        <v>0</v>
      </c>
      <c r="FK21" s="97">
        <f t="shared" si="20"/>
        <v>0</v>
      </c>
      <c r="FL21" s="97">
        <f t="shared" si="21"/>
        <v>0</v>
      </c>
      <c r="FM21" s="99">
        <f t="shared" si="21"/>
        <v>0</v>
      </c>
      <c r="FN21" s="97">
        <f t="shared" si="21"/>
        <v>0</v>
      </c>
      <c r="FO21" s="100">
        <f t="shared" si="21"/>
        <v>0</v>
      </c>
    </row>
    <row r="22" spans="1:171" s="101" customFormat="1" ht="12.75">
      <c r="A22" s="114"/>
      <c r="B22" s="114"/>
      <c r="C22" s="96"/>
      <c r="D22" s="102"/>
      <c r="E22" s="109"/>
      <c r="F22" s="104"/>
      <c r="G22" s="102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7">
        <f t="shared" si="18"/>
        <v>0</v>
      </c>
      <c r="BI22" s="97">
        <f t="shared" si="18"/>
        <v>0</v>
      </c>
      <c r="BJ22" s="97">
        <f t="shared" si="18"/>
        <v>0</v>
      </c>
      <c r="BK22" s="97">
        <f t="shared" si="18"/>
        <v>0</v>
      </c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97">
        <f t="shared" si="19"/>
        <v>0</v>
      </c>
      <c r="DI22" s="97">
        <f t="shared" si="19"/>
        <v>0</v>
      </c>
      <c r="DJ22" s="97">
        <f t="shared" si="19"/>
        <v>0</v>
      </c>
      <c r="DK22" s="97">
        <f t="shared" si="19"/>
        <v>0</v>
      </c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97">
        <f t="shared" si="20"/>
        <v>0</v>
      </c>
      <c r="FI22" s="97">
        <f t="shared" si="20"/>
        <v>0</v>
      </c>
      <c r="FJ22" s="97">
        <f t="shared" si="20"/>
        <v>0</v>
      </c>
      <c r="FK22" s="97">
        <f t="shared" si="20"/>
        <v>0</v>
      </c>
      <c r="FL22" s="97">
        <f t="shared" si="21"/>
        <v>0</v>
      </c>
      <c r="FM22" s="99">
        <f t="shared" si="21"/>
        <v>0</v>
      </c>
      <c r="FN22" s="97">
        <f t="shared" si="21"/>
        <v>0</v>
      </c>
      <c r="FO22" s="100">
        <f t="shared" si="21"/>
        <v>0</v>
      </c>
    </row>
    <row r="23" spans="1:171" s="101" customFormat="1" ht="12.75">
      <c r="A23" s="94"/>
      <c r="B23" s="95"/>
      <c r="C23" s="96"/>
      <c r="D23" s="105"/>
      <c r="E23" s="107"/>
      <c r="F23" s="104"/>
      <c r="G23" s="105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7">
        <f t="shared" si="18"/>
        <v>0</v>
      </c>
      <c r="BI23" s="97">
        <f t="shared" si="18"/>
        <v>0</v>
      </c>
      <c r="BJ23" s="97">
        <f t="shared" si="18"/>
        <v>0</v>
      </c>
      <c r="BK23" s="97">
        <f t="shared" si="18"/>
        <v>0</v>
      </c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97">
        <f t="shared" si="19"/>
        <v>0</v>
      </c>
      <c r="DI23" s="97">
        <f t="shared" si="19"/>
        <v>0</v>
      </c>
      <c r="DJ23" s="97">
        <f t="shared" si="19"/>
        <v>0</v>
      </c>
      <c r="DK23" s="97">
        <f t="shared" si="19"/>
        <v>0</v>
      </c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97">
        <f t="shared" si="20"/>
        <v>0</v>
      </c>
      <c r="FI23" s="97">
        <f t="shared" si="20"/>
        <v>0</v>
      </c>
      <c r="FJ23" s="97">
        <f t="shared" si="20"/>
        <v>0</v>
      </c>
      <c r="FK23" s="97">
        <f t="shared" si="20"/>
        <v>0</v>
      </c>
      <c r="FL23" s="97">
        <f t="shared" si="21"/>
        <v>0</v>
      </c>
      <c r="FM23" s="99">
        <f t="shared" si="21"/>
        <v>0</v>
      </c>
      <c r="FN23" s="97">
        <f t="shared" si="21"/>
        <v>0</v>
      </c>
      <c r="FO23" s="100">
        <f t="shared" si="21"/>
        <v>0</v>
      </c>
    </row>
    <row r="24" spans="1:171" s="35" customFormat="1" ht="14.25">
      <c r="A24" s="69"/>
      <c r="B24" s="44" t="s">
        <v>51</v>
      </c>
      <c r="C24" s="53"/>
      <c r="D24" s="53"/>
      <c r="E24" s="53"/>
      <c r="F24" s="53"/>
      <c r="G24" s="53"/>
      <c r="H24" s="113">
        <f aca="true" t="shared" si="22" ref="H24:AM24">SUM(H20:H23)</f>
        <v>0</v>
      </c>
      <c r="I24" s="113">
        <f t="shared" si="22"/>
        <v>0</v>
      </c>
      <c r="J24" s="113">
        <f t="shared" si="22"/>
        <v>0</v>
      </c>
      <c r="K24" s="113">
        <f t="shared" si="22"/>
        <v>0</v>
      </c>
      <c r="L24" s="113">
        <f t="shared" si="22"/>
        <v>0</v>
      </c>
      <c r="M24" s="113">
        <f t="shared" si="22"/>
        <v>0</v>
      </c>
      <c r="N24" s="113">
        <f t="shared" si="22"/>
        <v>0</v>
      </c>
      <c r="O24" s="113">
        <f t="shared" si="22"/>
        <v>0</v>
      </c>
      <c r="P24" s="113">
        <f t="shared" si="22"/>
        <v>0</v>
      </c>
      <c r="Q24" s="113">
        <f t="shared" si="22"/>
        <v>0</v>
      </c>
      <c r="R24" s="113">
        <f t="shared" si="22"/>
        <v>0</v>
      </c>
      <c r="S24" s="113">
        <f t="shared" si="22"/>
        <v>0</v>
      </c>
      <c r="T24" s="113">
        <f t="shared" si="22"/>
        <v>0</v>
      </c>
      <c r="U24" s="113">
        <f t="shared" si="22"/>
        <v>0</v>
      </c>
      <c r="V24" s="113">
        <f t="shared" si="22"/>
        <v>0</v>
      </c>
      <c r="W24" s="113">
        <f t="shared" si="22"/>
        <v>0</v>
      </c>
      <c r="X24" s="113">
        <f t="shared" si="22"/>
        <v>0</v>
      </c>
      <c r="Y24" s="113">
        <f t="shared" si="22"/>
        <v>0</v>
      </c>
      <c r="Z24" s="113">
        <f t="shared" si="22"/>
        <v>0</v>
      </c>
      <c r="AA24" s="113">
        <f t="shared" si="22"/>
        <v>0</v>
      </c>
      <c r="AB24" s="113">
        <f t="shared" si="22"/>
        <v>0</v>
      </c>
      <c r="AC24" s="113">
        <f t="shared" si="22"/>
        <v>0</v>
      </c>
      <c r="AD24" s="113">
        <f t="shared" si="22"/>
        <v>0</v>
      </c>
      <c r="AE24" s="113">
        <f t="shared" si="22"/>
        <v>0</v>
      </c>
      <c r="AF24" s="113">
        <f t="shared" si="22"/>
        <v>0</v>
      </c>
      <c r="AG24" s="113">
        <f t="shared" si="22"/>
        <v>0</v>
      </c>
      <c r="AH24" s="113">
        <f t="shared" si="22"/>
        <v>0</v>
      </c>
      <c r="AI24" s="113">
        <f t="shared" si="22"/>
        <v>0</v>
      </c>
      <c r="AJ24" s="113">
        <f t="shared" si="22"/>
        <v>0</v>
      </c>
      <c r="AK24" s="113">
        <f t="shared" si="22"/>
        <v>0</v>
      </c>
      <c r="AL24" s="113">
        <f t="shared" si="22"/>
        <v>0</v>
      </c>
      <c r="AM24" s="113">
        <f t="shared" si="22"/>
        <v>0</v>
      </c>
      <c r="AN24" s="113">
        <f aca="true" t="shared" si="23" ref="AN24:BS24">SUM(AN20:AN23)</f>
        <v>0</v>
      </c>
      <c r="AO24" s="113">
        <f t="shared" si="23"/>
        <v>0</v>
      </c>
      <c r="AP24" s="113">
        <f t="shared" si="23"/>
        <v>0</v>
      </c>
      <c r="AQ24" s="113">
        <f t="shared" si="23"/>
        <v>0</v>
      </c>
      <c r="AR24" s="113">
        <f t="shared" si="23"/>
        <v>0</v>
      </c>
      <c r="AS24" s="113">
        <f t="shared" si="23"/>
        <v>0</v>
      </c>
      <c r="AT24" s="113">
        <f t="shared" si="23"/>
        <v>0</v>
      </c>
      <c r="AU24" s="113">
        <f t="shared" si="23"/>
        <v>0</v>
      </c>
      <c r="AV24" s="113">
        <f t="shared" si="23"/>
        <v>0</v>
      </c>
      <c r="AW24" s="113">
        <f t="shared" si="23"/>
        <v>0</v>
      </c>
      <c r="AX24" s="113">
        <f t="shared" si="23"/>
        <v>0</v>
      </c>
      <c r="AY24" s="113">
        <f t="shared" si="23"/>
        <v>0</v>
      </c>
      <c r="AZ24" s="113">
        <f t="shared" si="23"/>
        <v>0</v>
      </c>
      <c r="BA24" s="113">
        <f t="shared" si="23"/>
        <v>0</v>
      </c>
      <c r="BB24" s="113">
        <f t="shared" si="23"/>
        <v>0</v>
      </c>
      <c r="BC24" s="113">
        <f t="shared" si="23"/>
        <v>0</v>
      </c>
      <c r="BD24" s="113">
        <f t="shared" si="23"/>
        <v>0</v>
      </c>
      <c r="BE24" s="113">
        <f t="shared" si="23"/>
        <v>0</v>
      </c>
      <c r="BF24" s="113">
        <f t="shared" si="23"/>
        <v>0</v>
      </c>
      <c r="BG24" s="113">
        <f t="shared" si="23"/>
        <v>0</v>
      </c>
      <c r="BH24" s="113">
        <f t="shared" si="23"/>
        <v>0</v>
      </c>
      <c r="BI24" s="113">
        <f t="shared" si="23"/>
        <v>0</v>
      </c>
      <c r="BJ24" s="113">
        <f t="shared" si="23"/>
        <v>0</v>
      </c>
      <c r="BK24" s="113">
        <f t="shared" si="23"/>
        <v>0</v>
      </c>
      <c r="BL24" s="113">
        <f t="shared" si="23"/>
        <v>0</v>
      </c>
      <c r="BM24" s="113">
        <f t="shared" si="23"/>
        <v>0</v>
      </c>
      <c r="BN24" s="113">
        <f t="shared" si="23"/>
        <v>0</v>
      </c>
      <c r="BO24" s="113">
        <f t="shared" si="23"/>
        <v>0</v>
      </c>
      <c r="BP24" s="113">
        <f t="shared" si="23"/>
        <v>0</v>
      </c>
      <c r="BQ24" s="113">
        <f t="shared" si="23"/>
        <v>0</v>
      </c>
      <c r="BR24" s="113">
        <f t="shared" si="23"/>
        <v>0</v>
      </c>
      <c r="BS24" s="113">
        <f t="shared" si="23"/>
        <v>0</v>
      </c>
      <c r="BT24" s="113">
        <f aca="true" t="shared" si="24" ref="BT24:CY24">SUM(BT20:BT23)</f>
        <v>0</v>
      </c>
      <c r="BU24" s="113">
        <f t="shared" si="24"/>
        <v>0</v>
      </c>
      <c r="BV24" s="113">
        <f t="shared" si="24"/>
        <v>0</v>
      </c>
      <c r="BW24" s="113">
        <f t="shared" si="24"/>
        <v>0</v>
      </c>
      <c r="BX24" s="113">
        <f t="shared" si="24"/>
        <v>0</v>
      </c>
      <c r="BY24" s="113">
        <f t="shared" si="24"/>
        <v>0</v>
      </c>
      <c r="BZ24" s="113">
        <f t="shared" si="24"/>
        <v>0</v>
      </c>
      <c r="CA24" s="113">
        <f t="shared" si="24"/>
        <v>0</v>
      </c>
      <c r="CB24" s="113">
        <f t="shared" si="24"/>
        <v>0</v>
      </c>
      <c r="CC24" s="113">
        <f t="shared" si="24"/>
        <v>0</v>
      </c>
      <c r="CD24" s="113">
        <f t="shared" si="24"/>
        <v>0</v>
      </c>
      <c r="CE24" s="113">
        <f t="shared" si="24"/>
        <v>0</v>
      </c>
      <c r="CF24" s="113">
        <f t="shared" si="24"/>
        <v>0</v>
      </c>
      <c r="CG24" s="113">
        <f t="shared" si="24"/>
        <v>0</v>
      </c>
      <c r="CH24" s="113">
        <f t="shared" si="24"/>
        <v>0</v>
      </c>
      <c r="CI24" s="113">
        <f t="shared" si="24"/>
        <v>0</v>
      </c>
      <c r="CJ24" s="113">
        <f t="shared" si="24"/>
        <v>0</v>
      </c>
      <c r="CK24" s="113">
        <f t="shared" si="24"/>
        <v>0</v>
      </c>
      <c r="CL24" s="113">
        <f t="shared" si="24"/>
        <v>0</v>
      </c>
      <c r="CM24" s="113">
        <f t="shared" si="24"/>
        <v>0</v>
      </c>
      <c r="CN24" s="113">
        <f t="shared" si="24"/>
        <v>0</v>
      </c>
      <c r="CO24" s="113">
        <f t="shared" si="24"/>
        <v>0</v>
      </c>
      <c r="CP24" s="113">
        <f t="shared" si="24"/>
        <v>0</v>
      </c>
      <c r="CQ24" s="113">
        <f t="shared" si="24"/>
        <v>0</v>
      </c>
      <c r="CR24" s="113">
        <f t="shared" si="24"/>
        <v>0</v>
      </c>
      <c r="CS24" s="113">
        <f t="shared" si="24"/>
        <v>0</v>
      </c>
      <c r="CT24" s="113">
        <f t="shared" si="24"/>
        <v>0</v>
      </c>
      <c r="CU24" s="113">
        <f t="shared" si="24"/>
        <v>0</v>
      </c>
      <c r="CV24" s="113">
        <f t="shared" si="24"/>
        <v>0</v>
      </c>
      <c r="CW24" s="113">
        <f t="shared" si="24"/>
        <v>0</v>
      </c>
      <c r="CX24" s="113">
        <f t="shared" si="24"/>
        <v>0</v>
      </c>
      <c r="CY24" s="113">
        <f t="shared" si="24"/>
        <v>0</v>
      </c>
      <c r="CZ24" s="113">
        <f aca="true" t="shared" si="25" ref="CZ24:EE24">SUM(CZ20:CZ23)</f>
        <v>0</v>
      </c>
      <c r="DA24" s="113">
        <f t="shared" si="25"/>
        <v>0</v>
      </c>
      <c r="DB24" s="113">
        <f t="shared" si="25"/>
        <v>0</v>
      </c>
      <c r="DC24" s="113">
        <f t="shared" si="25"/>
        <v>0</v>
      </c>
      <c r="DD24" s="113">
        <f t="shared" si="25"/>
        <v>0</v>
      </c>
      <c r="DE24" s="113">
        <f t="shared" si="25"/>
        <v>0</v>
      </c>
      <c r="DF24" s="113">
        <f t="shared" si="25"/>
        <v>0</v>
      </c>
      <c r="DG24" s="113">
        <f t="shared" si="25"/>
        <v>0</v>
      </c>
      <c r="DH24" s="113">
        <f t="shared" si="25"/>
        <v>0</v>
      </c>
      <c r="DI24" s="113">
        <f t="shared" si="25"/>
        <v>0</v>
      </c>
      <c r="DJ24" s="113">
        <f t="shared" si="25"/>
        <v>0</v>
      </c>
      <c r="DK24" s="113">
        <f t="shared" si="25"/>
        <v>0</v>
      </c>
      <c r="DL24" s="113">
        <f t="shared" si="25"/>
        <v>0</v>
      </c>
      <c r="DM24" s="113">
        <f t="shared" si="25"/>
        <v>0</v>
      </c>
      <c r="DN24" s="113">
        <f t="shared" si="25"/>
        <v>0</v>
      </c>
      <c r="DO24" s="113">
        <f t="shared" si="25"/>
        <v>0</v>
      </c>
      <c r="DP24" s="113">
        <f t="shared" si="25"/>
        <v>0</v>
      </c>
      <c r="DQ24" s="113">
        <f t="shared" si="25"/>
        <v>0</v>
      </c>
      <c r="DR24" s="113">
        <f t="shared" si="25"/>
        <v>0</v>
      </c>
      <c r="DS24" s="113">
        <f t="shared" si="25"/>
        <v>0</v>
      </c>
      <c r="DT24" s="113">
        <f t="shared" si="25"/>
        <v>0</v>
      </c>
      <c r="DU24" s="113">
        <f t="shared" si="25"/>
        <v>0</v>
      </c>
      <c r="DV24" s="113">
        <f t="shared" si="25"/>
        <v>0</v>
      </c>
      <c r="DW24" s="113">
        <f t="shared" si="25"/>
        <v>0</v>
      </c>
      <c r="DX24" s="113">
        <f t="shared" si="25"/>
        <v>0</v>
      </c>
      <c r="DY24" s="113">
        <f t="shared" si="25"/>
        <v>0</v>
      </c>
      <c r="DZ24" s="113">
        <f t="shared" si="25"/>
        <v>0</v>
      </c>
      <c r="EA24" s="113">
        <f t="shared" si="25"/>
        <v>0</v>
      </c>
      <c r="EB24" s="113">
        <f t="shared" si="25"/>
        <v>0</v>
      </c>
      <c r="EC24" s="113">
        <f t="shared" si="25"/>
        <v>0</v>
      </c>
      <c r="ED24" s="113">
        <f t="shared" si="25"/>
        <v>0</v>
      </c>
      <c r="EE24" s="113">
        <f t="shared" si="25"/>
        <v>0</v>
      </c>
      <c r="EF24" s="113">
        <f aca="true" t="shared" si="26" ref="EF24:FK24">SUM(EF20:EF23)</f>
        <v>0</v>
      </c>
      <c r="EG24" s="113">
        <f t="shared" si="26"/>
        <v>0</v>
      </c>
      <c r="EH24" s="113">
        <f t="shared" si="26"/>
        <v>0</v>
      </c>
      <c r="EI24" s="113">
        <f t="shared" si="26"/>
        <v>0</v>
      </c>
      <c r="EJ24" s="113">
        <f t="shared" si="26"/>
        <v>0</v>
      </c>
      <c r="EK24" s="113">
        <f t="shared" si="26"/>
        <v>0</v>
      </c>
      <c r="EL24" s="113">
        <f t="shared" si="26"/>
        <v>0</v>
      </c>
      <c r="EM24" s="113">
        <f t="shared" si="26"/>
        <v>0</v>
      </c>
      <c r="EN24" s="113">
        <f t="shared" si="26"/>
        <v>0</v>
      </c>
      <c r="EO24" s="113">
        <f t="shared" si="26"/>
        <v>0</v>
      </c>
      <c r="EP24" s="113">
        <f t="shared" si="26"/>
        <v>0</v>
      </c>
      <c r="EQ24" s="113">
        <f t="shared" si="26"/>
        <v>0</v>
      </c>
      <c r="ER24" s="113">
        <f t="shared" si="26"/>
        <v>0</v>
      </c>
      <c r="ES24" s="113">
        <f t="shared" si="26"/>
        <v>0</v>
      </c>
      <c r="ET24" s="113">
        <f t="shared" si="26"/>
        <v>0</v>
      </c>
      <c r="EU24" s="113">
        <f t="shared" si="26"/>
        <v>0</v>
      </c>
      <c r="EV24" s="113">
        <f t="shared" si="26"/>
        <v>0</v>
      </c>
      <c r="EW24" s="113">
        <f t="shared" si="26"/>
        <v>0</v>
      </c>
      <c r="EX24" s="113">
        <f t="shared" si="26"/>
        <v>0</v>
      </c>
      <c r="EY24" s="113">
        <f t="shared" si="26"/>
        <v>0</v>
      </c>
      <c r="EZ24" s="113">
        <f t="shared" si="26"/>
        <v>0</v>
      </c>
      <c r="FA24" s="113">
        <f t="shared" si="26"/>
        <v>0</v>
      </c>
      <c r="FB24" s="113">
        <f t="shared" si="26"/>
        <v>0</v>
      </c>
      <c r="FC24" s="113">
        <f t="shared" si="26"/>
        <v>0</v>
      </c>
      <c r="FD24" s="113">
        <f t="shared" si="26"/>
        <v>0</v>
      </c>
      <c r="FE24" s="113">
        <f t="shared" si="26"/>
        <v>0</v>
      </c>
      <c r="FF24" s="113">
        <f t="shared" si="26"/>
        <v>0</v>
      </c>
      <c r="FG24" s="113">
        <f t="shared" si="26"/>
        <v>0</v>
      </c>
      <c r="FH24" s="78">
        <f t="shared" si="26"/>
        <v>0</v>
      </c>
      <c r="FI24" s="113">
        <f t="shared" si="26"/>
        <v>0</v>
      </c>
      <c r="FJ24" s="113">
        <f t="shared" si="26"/>
        <v>0</v>
      </c>
      <c r="FK24" s="113">
        <f t="shared" si="26"/>
        <v>0</v>
      </c>
      <c r="FL24" s="113">
        <f>SUM(FL20:FL23)</f>
        <v>0</v>
      </c>
      <c r="FM24" s="113">
        <f>SUM(FM20:FM23)</f>
        <v>0</v>
      </c>
      <c r="FN24" s="113">
        <f>SUM(FN20:FN23)</f>
        <v>0</v>
      </c>
      <c r="FO24" s="113">
        <f>SUM(FO20:FO23)</f>
        <v>0</v>
      </c>
    </row>
    <row r="25" spans="1:171" s="22" customFormat="1" ht="12.75">
      <c r="A25" s="70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4"/>
    </row>
    <row r="26" spans="1:171" s="51" customFormat="1" ht="22.5" customHeight="1">
      <c r="A26" s="66" t="s">
        <v>44</v>
      </c>
      <c r="B26" s="180" t="s">
        <v>68</v>
      </c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180"/>
      <c r="CD26" s="180"/>
      <c r="CE26" s="180"/>
      <c r="CF26" s="180"/>
      <c r="CG26" s="180"/>
      <c r="CH26" s="180"/>
      <c r="CI26" s="180"/>
      <c r="CJ26" s="180"/>
      <c r="CK26" s="180"/>
      <c r="CL26" s="180"/>
      <c r="CM26" s="180"/>
      <c r="CN26" s="180"/>
      <c r="CO26" s="180"/>
      <c r="CP26" s="180"/>
      <c r="CQ26" s="180"/>
      <c r="CR26" s="180"/>
      <c r="CS26" s="180"/>
      <c r="CT26" s="180"/>
      <c r="CU26" s="180"/>
      <c r="CV26" s="180"/>
      <c r="CW26" s="180"/>
      <c r="CX26" s="180"/>
      <c r="CY26" s="180"/>
      <c r="CZ26" s="180"/>
      <c r="DA26" s="180"/>
      <c r="DB26" s="180"/>
      <c r="DC26" s="180"/>
      <c r="DD26" s="180"/>
      <c r="DE26" s="180"/>
      <c r="DF26" s="180"/>
      <c r="DG26" s="180"/>
      <c r="DH26" s="180"/>
      <c r="DI26" s="180"/>
      <c r="DJ26" s="180"/>
      <c r="DK26" s="180"/>
      <c r="DL26" s="180"/>
      <c r="DM26" s="180"/>
      <c r="DN26" s="180"/>
      <c r="DO26" s="180"/>
      <c r="DP26" s="180"/>
      <c r="DQ26" s="180"/>
      <c r="DR26" s="180"/>
      <c r="DS26" s="180"/>
      <c r="DT26" s="180"/>
      <c r="DU26" s="180"/>
      <c r="DV26" s="180"/>
      <c r="DW26" s="180"/>
      <c r="DX26" s="180"/>
      <c r="DY26" s="180"/>
      <c r="DZ26" s="180"/>
      <c r="EA26" s="180"/>
      <c r="EB26" s="180"/>
      <c r="EC26" s="180"/>
      <c r="ED26" s="180"/>
      <c r="EE26" s="180"/>
      <c r="EF26" s="180"/>
      <c r="EG26" s="180"/>
      <c r="EH26" s="180"/>
      <c r="EI26" s="180"/>
      <c r="EJ26" s="180"/>
      <c r="EK26" s="180"/>
      <c r="EL26" s="180"/>
      <c r="EM26" s="180"/>
      <c r="EN26" s="180"/>
      <c r="EO26" s="180"/>
      <c r="EP26" s="180"/>
      <c r="EQ26" s="180"/>
      <c r="ER26" s="180"/>
      <c r="ES26" s="180"/>
      <c r="ET26" s="180"/>
      <c r="EU26" s="180"/>
      <c r="EV26" s="180"/>
      <c r="EW26" s="180"/>
      <c r="EX26" s="180"/>
      <c r="EY26" s="180"/>
      <c r="EZ26" s="180"/>
      <c r="FA26" s="180"/>
      <c r="FB26" s="180"/>
      <c r="FC26" s="180"/>
      <c r="FD26" s="180"/>
      <c r="FE26" s="180"/>
      <c r="FF26" s="180"/>
      <c r="FG26" s="180"/>
      <c r="FH26" s="180"/>
      <c r="FI26" s="180"/>
      <c r="FJ26" s="180"/>
      <c r="FK26" s="180"/>
      <c r="FL26" s="180"/>
      <c r="FM26" s="180"/>
      <c r="FN26" s="180"/>
      <c r="FO26" s="181"/>
    </row>
    <row r="27" spans="1:171" s="101" customFormat="1" ht="76.5" customHeight="1">
      <c r="A27" s="94" t="s">
        <v>132</v>
      </c>
      <c r="B27" s="114" t="s">
        <v>133</v>
      </c>
      <c r="C27" s="115" t="s">
        <v>134</v>
      </c>
      <c r="D27" s="116">
        <v>7466472</v>
      </c>
      <c r="E27" s="115" t="s">
        <v>135</v>
      </c>
      <c r="F27" s="117">
        <v>40923</v>
      </c>
      <c r="G27" s="115" t="s">
        <v>136</v>
      </c>
      <c r="H27" s="97">
        <v>7280111.17</v>
      </c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>
        <f aca="true" t="shared" si="27" ref="BH27:BK29">L27+P27+T27+X27+AB27+AF27+AJ27+AN27+AR27+AV27+AZ27+BD27</f>
        <v>0</v>
      </c>
      <c r="BI27" s="97">
        <f t="shared" si="27"/>
        <v>0</v>
      </c>
      <c r="BJ27" s="97">
        <f t="shared" si="27"/>
        <v>0</v>
      </c>
      <c r="BK27" s="97">
        <f t="shared" si="27"/>
        <v>0</v>
      </c>
      <c r="BL27" s="97">
        <v>46766.05</v>
      </c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>
        <v>45755.62</v>
      </c>
      <c r="BY27" s="97"/>
      <c r="BZ27" s="97"/>
      <c r="CA27" s="97"/>
      <c r="CB27" s="97"/>
      <c r="CC27" s="97"/>
      <c r="CD27" s="97"/>
      <c r="CE27" s="97"/>
      <c r="CF27" s="97">
        <v>100</v>
      </c>
      <c r="CG27" s="97"/>
      <c r="CH27" s="97"/>
      <c r="CI27" s="97"/>
      <c r="CJ27" s="97">
        <f>46365.12+387437.5</f>
        <v>433802.62</v>
      </c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>
        <v>431382.47</v>
      </c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>
        <f aca="true" t="shared" si="28" ref="DH27:DK29">BL27+BP27+BT27+BX27+CB27+CF27+CJ27+CN27+CR27+CV27+CZ27+DD27</f>
        <v>957806.76</v>
      </c>
      <c r="DI27" s="97">
        <f t="shared" si="28"/>
        <v>0</v>
      </c>
      <c r="DJ27" s="97">
        <f t="shared" si="28"/>
        <v>0</v>
      </c>
      <c r="DK27" s="97">
        <f t="shared" si="28"/>
        <v>0</v>
      </c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97"/>
      <c r="EW27" s="97"/>
      <c r="EX27" s="97"/>
      <c r="EY27" s="97"/>
      <c r="EZ27" s="97"/>
      <c r="FA27" s="97"/>
      <c r="FB27" s="97"/>
      <c r="FC27" s="97"/>
      <c r="FD27" s="97"/>
      <c r="FE27" s="97"/>
      <c r="FF27" s="97"/>
      <c r="FG27" s="97"/>
      <c r="FH27" s="97">
        <f aca="true" t="shared" si="29" ref="FH27:FK29">DL27+DP27+DT27+DX27+EB27+EF27+EJ27+EN27+ER27+EV27+EZ27+FD27</f>
        <v>0</v>
      </c>
      <c r="FI27" s="97">
        <f t="shared" si="29"/>
        <v>0</v>
      </c>
      <c r="FJ27" s="97">
        <f t="shared" si="29"/>
        <v>0</v>
      </c>
      <c r="FK27" s="97">
        <f t="shared" si="29"/>
        <v>0</v>
      </c>
      <c r="FL27" s="97">
        <f aca="true" t="shared" si="30" ref="FL27:FO29">H27+BH27-DH27-FH27</f>
        <v>6322304.41</v>
      </c>
      <c r="FM27" s="99">
        <f t="shared" si="30"/>
        <v>0</v>
      </c>
      <c r="FN27" s="97">
        <f t="shared" si="30"/>
        <v>0</v>
      </c>
      <c r="FO27" s="100">
        <f t="shared" si="30"/>
        <v>0</v>
      </c>
    </row>
    <row r="28" spans="1:171" s="101" customFormat="1" ht="12.75">
      <c r="A28" s="94"/>
      <c r="B28" s="114"/>
      <c r="C28" s="115"/>
      <c r="D28" s="116"/>
      <c r="E28" s="115"/>
      <c r="F28" s="117"/>
      <c r="G28" s="115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>
        <f>L28+P28+T28+X28+AB28+AF28+AJ28+AN28+AR28+AV28+AZ28+BD28</f>
        <v>0</v>
      </c>
      <c r="BI28" s="97">
        <f>M28+Q28+U28+Y28+AC28+AG28+AK28+AO28+AS28+AW28+BA28+BE28</f>
        <v>0</v>
      </c>
      <c r="BJ28" s="97">
        <f>N28+R28+V28+Z28+AD28+AH28+AL28+AP28+AT28+AX28+BB28+BF28</f>
        <v>0</v>
      </c>
      <c r="BK28" s="97">
        <f>O28+S28+W28+AA28+AE28+AI28+AM28+AQ28+AU28+AY28+BC28+BG28</f>
        <v>0</v>
      </c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>
        <f>BL28+BP28+BT28+BX28+CB28+CF28+CJ28+CN28+CR28+CV28+CZ28+DD28</f>
        <v>0</v>
      </c>
      <c r="DI28" s="97">
        <f>BM28+BQ28+BU28+BY28+CC28+CG28+CK28+CO28+CS28+CW28+DA28+DE28</f>
        <v>0</v>
      </c>
      <c r="DJ28" s="97">
        <f>BN28+BR28+BV28+BZ28+CD28+CH28+CL28+CP28+CT28+CX28+DB28+DF28</f>
        <v>0</v>
      </c>
      <c r="DK28" s="97">
        <f>BO28+BS28+BW28+CA28+CE28+CI28+CM28+CQ28+CU28+CY28+DC28+DG28</f>
        <v>0</v>
      </c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>
        <f>DL28+DP28+DT28+DX28+EB28+EF28+EJ28+EN28+ER28+EV28+EZ28+FD28</f>
        <v>0</v>
      </c>
      <c r="FI28" s="97">
        <f>DM28+DQ28+DU28+DY28+EC28+EG28+EK28+EO28+ES28+EW28+FA28+FE28</f>
        <v>0</v>
      </c>
      <c r="FJ28" s="97">
        <f>DN28+DR28+DV28+DZ28+ED28+EH28+EL28+EP28+ET28+EX28+FB28+FF28</f>
        <v>0</v>
      </c>
      <c r="FK28" s="97">
        <f>DO28+DS28+DW28+EA28+EE28+EI28+EM28+EQ28+EU28+EY28+FC28+FG28</f>
        <v>0</v>
      </c>
      <c r="FL28" s="97">
        <f>H28+BH28-DH28-FH28</f>
        <v>0</v>
      </c>
      <c r="FM28" s="99">
        <f>I28+BI28-DI28-FI28</f>
        <v>0</v>
      </c>
      <c r="FN28" s="97">
        <f>J28+BJ28-DJ28-FJ28</f>
        <v>0</v>
      </c>
      <c r="FO28" s="100">
        <f>K28+BK28-DK28-FK28</f>
        <v>0</v>
      </c>
    </row>
    <row r="29" spans="1:171" ht="12.75">
      <c r="A29" s="68"/>
      <c r="B29" s="19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>
        <f t="shared" si="27"/>
        <v>0</v>
      </c>
      <c r="BI29" s="5">
        <f t="shared" si="27"/>
        <v>0</v>
      </c>
      <c r="BJ29" s="5">
        <f t="shared" si="27"/>
        <v>0</v>
      </c>
      <c r="BK29" s="5">
        <f t="shared" si="27"/>
        <v>0</v>
      </c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>
        <f t="shared" si="28"/>
        <v>0</v>
      </c>
      <c r="DI29" s="5">
        <f t="shared" si="28"/>
        <v>0</v>
      </c>
      <c r="DJ29" s="5">
        <f t="shared" si="28"/>
        <v>0</v>
      </c>
      <c r="DK29" s="5">
        <f t="shared" si="28"/>
        <v>0</v>
      </c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>
        <f t="shared" si="29"/>
        <v>0</v>
      </c>
      <c r="FI29" s="5">
        <f t="shared" si="29"/>
        <v>0</v>
      </c>
      <c r="FJ29" s="5">
        <f t="shared" si="29"/>
        <v>0</v>
      </c>
      <c r="FK29" s="5">
        <f t="shared" si="29"/>
        <v>0</v>
      </c>
      <c r="FL29" s="41">
        <f t="shared" si="30"/>
        <v>0</v>
      </c>
      <c r="FM29" s="60">
        <f t="shared" si="30"/>
        <v>0</v>
      </c>
      <c r="FN29" s="3">
        <f t="shared" si="30"/>
        <v>0</v>
      </c>
      <c r="FO29" s="40">
        <f t="shared" si="30"/>
        <v>0</v>
      </c>
    </row>
    <row r="30" spans="1:171" s="42" customFormat="1" ht="14.25">
      <c r="A30" s="72"/>
      <c r="B30" s="46" t="s">
        <v>52</v>
      </c>
      <c r="C30" s="47"/>
      <c r="D30" s="47"/>
      <c r="E30" s="47"/>
      <c r="F30" s="47"/>
      <c r="G30" s="47"/>
      <c r="H30" s="48">
        <f aca="true" t="shared" si="31" ref="H30:AM30">SUM(H27:H29)</f>
        <v>7280111.17</v>
      </c>
      <c r="I30" s="48">
        <f t="shared" si="31"/>
        <v>0</v>
      </c>
      <c r="J30" s="48">
        <f t="shared" si="31"/>
        <v>0</v>
      </c>
      <c r="K30" s="48">
        <f t="shared" si="31"/>
        <v>0</v>
      </c>
      <c r="L30" s="48">
        <f t="shared" si="31"/>
        <v>0</v>
      </c>
      <c r="M30" s="48">
        <f t="shared" si="31"/>
        <v>0</v>
      </c>
      <c r="N30" s="48">
        <f t="shared" si="31"/>
        <v>0</v>
      </c>
      <c r="O30" s="48">
        <f t="shared" si="31"/>
        <v>0</v>
      </c>
      <c r="P30" s="48">
        <f t="shared" si="31"/>
        <v>0</v>
      </c>
      <c r="Q30" s="48">
        <f t="shared" si="31"/>
        <v>0</v>
      </c>
      <c r="R30" s="48">
        <f t="shared" si="31"/>
        <v>0</v>
      </c>
      <c r="S30" s="48">
        <f t="shared" si="31"/>
        <v>0</v>
      </c>
      <c r="T30" s="48">
        <f t="shared" si="31"/>
        <v>0</v>
      </c>
      <c r="U30" s="48">
        <f t="shared" si="31"/>
        <v>0</v>
      </c>
      <c r="V30" s="48">
        <f t="shared" si="31"/>
        <v>0</v>
      </c>
      <c r="W30" s="48">
        <f t="shared" si="31"/>
        <v>0</v>
      </c>
      <c r="X30" s="48">
        <f t="shared" si="31"/>
        <v>0</v>
      </c>
      <c r="Y30" s="48">
        <f t="shared" si="31"/>
        <v>0</v>
      </c>
      <c r="Z30" s="48">
        <f t="shared" si="31"/>
        <v>0</v>
      </c>
      <c r="AA30" s="48">
        <f t="shared" si="31"/>
        <v>0</v>
      </c>
      <c r="AB30" s="48">
        <f t="shared" si="31"/>
        <v>0</v>
      </c>
      <c r="AC30" s="48">
        <f t="shared" si="31"/>
        <v>0</v>
      </c>
      <c r="AD30" s="48">
        <f t="shared" si="31"/>
        <v>0</v>
      </c>
      <c r="AE30" s="48">
        <f t="shared" si="31"/>
        <v>0</v>
      </c>
      <c r="AF30" s="48">
        <f t="shared" si="31"/>
        <v>0</v>
      </c>
      <c r="AG30" s="48">
        <f t="shared" si="31"/>
        <v>0</v>
      </c>
      <c r="AH30" s="48">
        <f t="shared" si="31"/>
        <v>0</v>
      </c>
      <c r="AI30" s="48">
        <f t="shared" si="31"/>
        <v>0</v>
      </c>
      <c r="AJ30" s="48">
        <f t="shared" si="31"/>
        <v>0</v>
      </c>
      <c r="AK30" s="48">
        <f t="shared" si="31"/>
        <v>0</v>
      </c>
      <c r="AL30" s="48">
        <f t="shared" si="31"/>
        <v>0</v>
      </c>
      <c r="AM30" s="48">
        <f t="shared" si="31"/>
        <v>0</v>
      </c>
      <c r="AN30" s="48">
        <f aca="true" t="shared" si="32" ref="AN30:BS30">SUM(AN27:AN29)</f>
        <v>0</v>
      </c>
      <c r="AO30" s="48">
        <f t="shared" si="32"/>
        <v>0</v>
      </c>
      <c r="AP30" s="48">
        <f t="shared" si="32"/>
        <v>0</v>
      </c>
      <c r="AQ30" s="48">
        <f t="shared" si="32"/>
        <v>0</v>
      </c>
      <c r="AR30" s="48">
        <f t="shared" si="32"/>
        <v>0</v>
      </c>
      <c r="AS30" s="48">
        <f t="shared" si="32"/>
        <v>0</v>
      </c>
      <c r="AT30" s="48">
        <f t="shared" si="32"/>
        <v>0</v>
      </c>
      <c r="AU30" s="48">
        <f t="shared" si="32"/>
        <v>0</v>
      </c>
      <c r="AV30" s="48">
        <f t="shared" si="32"/>
        <v>0</v>
      </c>
      <c r="AW30" s="48">
        <f t="shared" si="32"/>
        <v>0</v>
      </c>
      <c r="AX30" s="48">
        <f t="shared" si="32"/>
        <v>0</v>
      </c>
      <c r="AY30" s="48">
        <f t="shared" si="32"/>
        <v>0</v>
      </c>
      <c r="AZ30" s="48">
        <f t="shared" si="32"/>
        <v>0</v>
      </c>
      <c r="BA30" s="48">
        <f t="shared" si="32"/>
        <v>0</v>
      </c>
      <c r="BB30" s="48">
        <f t="shared" si="32"/>
        <v>0</v>
      </c>
      <c r="BC30" s="48">
        <f t="shared" si="32"/>
        <v>0</v>
      </c>
      <c r="BD30" s="48">
        <f t="shared" si="32"/>
        <v>0</v>
      </c>
      <c r="BE30" s="48">
        <f t="shared" si="32"/>
        <v>0</v>
      </c>
      <c r="BF30" s="48">
        <f t="shared" si="32"/>
        <v>0</v>
      </c>
      <c r="BG30" s="48">
        <f t="shared" si="32"/>
        <v>0</v>
      </c>
      <c r="BH30" s="48">
        <f t="shared" si="32"/>
        <v>0</v>
      </c>
      <c r="BI30" s="48">
        <f t="shared" si="32"/>
        <v>0</v>
      </c>
      <c r="BJ30" s="48">
        <f t="shared" si="32"/>
        <v>0</v>
      </c>
      <c r="BK30" s="48">
        <f t="shared" si="32"/>
        <v>0</v>
      </c>
      <c r="BL30" s="48">
        <f t="shared" si="32"/>
        <v>46766.05</v>
      </c>
      <c r="BM30" s="48">
        <f t="shared" si="32"/>
        <v>0</v>
      </c>
      <c r="BN30" s="48">
        <f t="shared" si="32"/>
        <v>0</v>
      </c>
      <c r="BO30" s="48">
        <f t="shared" si="32"/>
        <v>0</v>
      </c>
      <c r="BP30" s="48">
        <f t="shared" si="32"/>
        <v>0</v>
      </c>
      <c r="BQ30" s="48">
        <f t="shared" si="32"/>
        <v>0</v>
      </c>
      <c r="BR30" s="48">
        <f t="shared" si="32"/>
        <v>0</v>
      </c>
      <c r="BS30" s="48">
        <f t="shared" si="32"/>
        <v>0</v>
      </c>
      <c r="BT30" s="48">
        <f aca="true" t="shared" si="33" ref="BT30:CY30">SUM(BT27:BT29)</f>
        <v>0</v>
      </c>
      <c r="BU30" s="48">
        <f t="shared" si="33"/>
        <v>0</v>
      </c>
      <c r="BV30" s="48">
        <f t="shared" si="33"/>
        <v>0</v>
      </c>
      <c r="BW30" s="48">
        <f t="shared" si="33"/>
        <v>0</v>
      </c>
      <c r="BX30" s="48">
        <f t="shared" si="33"/>
        <v>45755.62</v>
      </c>
      <c r="BY30" s="48">
        <f t="shared" si="33"/>
        <v>0</v>
      </c>
      <c r="BZ30" s="48">
        <f t="shared" si="33"/>
        <v>0</v>
      </c>
      <c r="CA30" s="48">
        <f t="shared" si="33"/>
        <v>0</v>
      </c>
      <c r="CB30" s="48">
        <f t="shared" si="33"/>
        <v>0</v>
      </c>
      <c r="CC30" s="48">
        <f t="shared" si="33"/>
        <v>0</v>
      </c>
      <c r="CD30" s="48">
        <f t="shared" si="33"/>
        <v>0</v>
      </c>
      <c r="CE30" s="48">
        <f t="shared" si="33"/>
        <v>0</v>
      </c>
      <c r="CF30" s="48">
        <f t="shared" si="33"/>
        <v>100</v>
      </c>
      <c r="CG30" s="48">
        <f t="shared" si="33"/>
        <v>0</v>
      </c>
      <c r="CH30" s="48">
        <f t="shared" si="33"/>
        <v>0</v>
      </c>
      <c r="CI30" s="48">
        <f t="shared" si="33"/>
        <v>0</v>
      </c>
      <c r="CJ30" s="48">
        <f t="shared" si="33"/>
        <v>433802.62</v>
      </c>
      <c r="CK30" s="48">
        <f t="shared" si="33"/>
        <v>0</v>
      </c>
      <c r="CL30" s="48">
        <f t="shared" si="33"/>
        <v>0</v>
      </c>
      <c r="CM30" s="48">
        <f t="shared" si="33"/>
        <v>0</v>
      </c>
      <c r="CN30" s="48">
        <f t="shared" si="33"/>
        <v>0</v>
      </c>
      <c r="CO30" s="48">
        <f t="shared" si="33"/>
        <v>0</v>
      </c>
      <c r="CP30" s="48">
        <f t="shared" si="33"/>
        <v>0</v>
      </c>
      <c r="CQ30" s="48">
        <f t="shared" si="33"/>
        <v>0</v>
      </c>
      <c r="CR30" s="48">
        <f t="shared" si="33"/>
        <v>0</v>
      </c>
      <c r="CS30" s="48">
        <f t="shared" si="33"/>
        <v>0</v>
      </c>
      <c r="CT30" s="48">
        <f t="shared" si="33"/>
        <v>0</v>
      </c>
      <c r="CU30" s="48">
        <f t="shared" si="33"/>
        <v>0</v>
      </c>
      <c r="CV30" s="48">
        <f t="shared" si="33"/>
        <v>431382.47</v>
      </c>
      <c r="CW30" s="48">
        <f t="shared" si="33"/>
        <v>0</v>
      </c>
      <c r="CX30" s="48">
        <f t="shared" si="33"/>
        <v>0</v>
      </c>
      <c r="CY30" s="48">
        <f t="shared" si="33"/>
        <v>0</v>
      </c>
      <c r="CZ30" s="48">
        <f aca="true" t="shared" si="34" ref="CZ30:EE30">SUM(CZ27:CZ29)</f>
        <v>0</v>
      </c>
      <c r="DA30" s="48">
        <f t="shared" si="34"/>
        <v>0</v>
      </c>
      <c r="DB30" s="48">
        <f t="shared" si="34"/>
        <v>0</v>
      </c>
      <c r="DC30" s="48">
        <f t="shared" si="34"/>
        <v>0</v>
      </c>
      <c r="DD30" s="48">
        <f t="shared" si="34"/>
        <v>0</v>
      </c>
      <c r="DE30" s="48">
        <f t="shared" si="34"/>
        <v>0</v>
      </c>
      <c r="DF30" s="48">
        <f t="shared" si="34"/>
        <v>0</v>
      </c>
      <c r="DG30" s="48">
        <f t="shared" si="34"/>
        <v>0</v>
      </c>
      <c r="DH30" s="48">
        <f t="shared" si="34"/>
        <v>957806.76</v>
      </c>
      <c r="DI30" s="48">
        <f t="shared" si="34"/>
        <v>0</v>
      </c>
      <c r="DJ30" s="48">
        <f t="shared" si="34"/>
        <v>0</v>
      </c>
      <c r="DK30" s="48">
        <f t="shared" si="34"/>
        <v>0</v>
      </c>
      <c r="DL30" s="48">
        <f t="shared" si="34"/>
        <v>0</v>
      </c>
      <c r="DM30" s="48">
        <f t="shared" si="34"/>
        <v>0</v>
      </c>
      <c r="DN30" s="48">
        <f t="shared" si="34"/>
        <v>0</v>
      </c>
      <c r="DO30" s="48">
        <f t="shared" si="34"/>
        <v>0</v>
      </c>
      <c r="DP30" s="48">
        <f t="shared" si="34"/>
        <v>0</v>
      </c>
      <c r="DQ30" s="48">
        <f t="shared" si="34"/>
        <v>0</v>
      </c>
      <c r="DR30" s="48">
        <f t="shared" si="34"/>
        <v>0</v>
      </c>
      <c r="DS30" s="48">
        <f t="shared" si="34"/>
        <v>0</v>
      </c>
      <c r="DT30" s="48">
        <f t="shared" si="34"/>
        <v>0</v>
      </c>
      <c r="DU30" s="48">
        <f t="shared" si="34"/>
        <v>0</v>
      </c>
      <c r="DV30" s="48">
        <f t="shared" si="34"/>
        <v>0</v>
      </c>
      <c r="DW30" s="48">
        <f t="shared" si="34"/>
        <v>0</v>
      </c>
      <c r="DX30" s="48">
        <f t="shared" si="34"/>
        <v>0</v>
      </c>
      <c r="DY30" s="48">
        <f t="shared" si="34"/>
        <v>0</v>
      </c>
      <c r="DZ30" s="48">
        <f t="shared" si="34"/>
        <v>0</v>
      </c>
      <c r="EA30" s="48">
        <f t="shared" si="34"/>
        <v>0</v>
      </c>
      <c r="EB30" s="48">
        <f t="shared" si="34"/>
        <v>0</v>
      </c>
      <c r="EC30" s="48">
        <f t="shared" si="34"/>
        <v>0</v>
      </c>
      <c r="ED30" s="48">
        <f t="shared" si="34"/>
        <v>0</v>
      </c>
      <c r="EE30" s="48">
        <f t="shared" si="34"/>
        <v>0</v>
      </c>
      <c r="EF30" s="48">
        <f aca="true" t="shared" si="35" ref="EF30:FK30">SUM(EF27:EF29)</f>
        <v>0</v>
      </c>
      <c r="EG30" s="48">
        <f t="shared" si="35"/>
        <v>0</v>
      </c>
      <c r="EH30" s="48">
        <f t="shared" si="35"/>
        <v>0</v>
      </c>
      <c r="EI30" s="48">
        <f t="shared" si="35"/>
        <v>0</v>
      </c>
      <c r="EJ30" s="48">
        <f t="shared" si="35"/>
        <v>0</v>
      </c>
      <c r="EK30" s="48">
        <f t="shared" si="35"/>
        <v>0</v>
      </c>
      <c r="EL30" s="48">
        <f t="shared" si="35"/>
        <v>0</v>
      </c>
      <c r="EM30" s="48">
        <f t="shared" si="35"/>
        <v>0</v>
      </c>
      <c r="EN30" s="48">
        <f t="shared" si="35"/>
        <v>0</v>
      </c>
      <c r="EO30" s="48">
        <f t="shared" si="35"/>
        <v>0</v>
      </c>
      <c r="EP30" s="48">
        <f t="shared" si="35"/>
        <v>0</v>
      </c>
      <c r="EQ30" s="48">
        <f t="shared" si="35"/>
        <v>0</v>
      </c>
      <c r="ER30" s="48">
        <f t="shared" si="35"/>
        <v>0</v>
      </c>
      <c r="ES30" s="48">
        <f t="shared" si="35"/>
        <v>0</v>
      </c>
      <c r="ET30" s="48">
        <f t="shared" si="35"/>
        <v>0</v>
      </c>
      <c r="EU30" s="48">
        <f t="shared" si="35"/>
        <v>0</v>
      </c>
      <c r="EV30" s="48">
        <f t="shared" si="35"/>
        <v>0</v>
      </c>
      <c r="EW30" s="48">
        <f t="shared" si="35"/>
        <v>0</v>
      </c>
      <c r="EX30" s="48">
        <f t="shared" si="35"/>
        <v>0</v>
      </c>
      <c r="EY30" s="48">
        <f t="shared" si="35"/>
        <v>0</v>
      </c>
      <c r="EZ30" s="48">
        <f t="shared" si="35"/>
        <v>0</v>
      </c>
      <c r="FA30" s="48">
        <f t="shared" si="35"/>
        <v>0</v>
      </c>
      <c r="FB30" s="48">
        <f t="shared" si="35"/>
        <v>0</v>
      </c>
      <c r="FC30" s="48">
        <f t="shared" si="35"/>
        <v>0</v>
      </c>
      <c r="FD30" s="48">
        <f t="shared" si="35"/>
        <v>0</v>
      </c>
      <c r="FE30" s="48">
        <f t="shared" si="35"/>
        <v>0</v>
      </c>
      <c r="FF30" s="48">
        <f t="shared" si="35"/>
        <v>0</v>
      </c>
      <c r="FG30" s="48">
        <f t="shared" si="35"/>
        <v>0</v>
      </c>
      <c r="FH30" s="48">
        <f t="shared" si="35"/>
        <v>0</v>
      </c>
      <c r="FI30" s="48">
        <f t="shared" si="35"/>
        <v>0</v>
      </c>
      <c r="FJ30" s="48">
        <f t="shared" si="35"/>
        <v>0</v>
      </c>
      <c r="FK30" s="48">
        <f t="shared" si="35"/>
        <v>0</v>
      </c>
      <c r="FL30" s="48">
        <f>SUM(FL27:FL29)</f>
        <v>6322304.41</v>
      </c>
      <c r="FM30" s="63">
        <f>SUM(FM27:FM29)</f>
        <v>0</v>
      </c>
      <c r="FN30" s="48">
        <f>SUM(FN27:FN29)</f>
        <v>0</v>
      </c>
      <c r="FO30" s="49">
        <f>SUM(FO27:FO29)</f>
        <v>0</v>
      </c>
    </row>
    <row r="31" spans="1:171" s="34" customFormat="1" ht="22.5" customHeight="1" thickBot="1">
      <c r="A31" s="73"/>
      <c r="B31" s="30" t="s">
        <v>48</v>
      </c>
      <c r="C31" s="32"/>
      <c r="D31" s="32"/>
      <c r="E31" s="32"/>
      <c r="F31" s="32"/>
      <c r="G31" s="32"/>
      <c r="H31" s="80">
        <f aca="true" t="shared" si="36" ref="H31:AM31">H10+H17+H24+H30</f>
        <v>9276111.17</v>
      </c>
      <c r="I31" s="80">
        <f t="shared" si="36"/>
        <v>0</v>
      </c>
      <c r="J31" s="80">
        <f t="shared" si="36"/>
        <v>0</v>
      </c>
      <c r="K31" s="80">
        <f t="shared" si="36"/>
        <v>0</v>
      </c>
      <c r="L31" s="80">
        <f t="shared" si="36"/>
        <v>0</v>
      </c>
      <c r="M31" s="80">
        <f t="shared" si="36"/>
        <v>25291.23</v>
      </c>
      <c r="N31" s="80">
        <f t="shared" si="36"/>
        <v>0</v>
      </c>
      <c r="O31" s="80">
        <f t="shared" si="36"/>
        <v>0</v>
      </c>
      <c r="P31" s="80">
        <f t="shared" si="36"/>
        <v>0</v>
      </c>
      <c r="Q31" s="80">
        <f t="shared" si="36"/>
        <v>18928.07</v>
      </c>
      <c r="R31" s="80">
        <f t="shared" si="36"/>
        <v>0</v>
      </c>
      <c r="S31" s="80">
        <f t="shared" si="36"/>
        <v>0</v>
      </c>
      <c r="T31" s="80">
        <f t="shared" si="36"/>
        <v>2000000</v>
      </c>
      <c r="U31" s="80">
        <f t="shared" si="36"/>
        <v>21572.87</v>
      </c>
      <c r="V31" s="80">
        <f t="shared" si="36"/>
        <v>57.39</v>
      </c>
      <c r="W31" s="80">
        <f t="shared" si="36"/>
        <v>0</v>
      </c>
      <c r="X31" s="80">
        <f t="shared" si="36"/>
        <v>0</v>
      </c>
      <c r="Y31" s="80">
        <f t="shared" si="36"/>
        <v>36912.32</v>
      </c>
      <c r="Z31" s="80">
        <f t="shared" si="36"/>
        <v>0</v>
      </c>
      <c r="AA31" s="80">
        <f t="shared" si="36"/>
        <v>0</v>
      </c>
      <c r="AB31" s="80">
        <f t="shared" si="36"/>
        <v>0</v>
      </c>
      <c r="AC31" s="80">
        <f t="shared" si="36"/>
        <v>44938.53999999999</v>
      </c>
      <c r="AD31" s="80">
        <f t="shared" si="36"/>
        <v>561.12</v>
      </c>
      <c r="AE31" s="80">
        <f t="shared" si="36"/>
        <v>0</v>
      </c>
      <c r="AF31" s="80">
        <f t="shared" si="36"/>
        <v>0</v>
      </c>
      <c r="AG31" s="80">
        <f t="shared" si="36"/>
        <v>38524.759999999995</v>
      </c>
      <c r="AH31" s="80">
        <f t="shared" si="36"/>
        <v>0</v>
      </c>
      <c r="AI31" s="80">
        <f t="shared" si="36"/>
        <v>0</v>
      </c>
      <c r="AJ31" s="80">
        <f t="shared" si="36"/>
        <v>0</v>
      </c>
      <c r="AK31" s="80">
        <f t="shared" si="36"/>
        <v>41917.81</v>
      </c>
      <c r="AL31" s="80">
        <f t="shared" si="36"/>
        <v>0</v>
      </c>
      <c r="AM31" s="80">
        <f t="shared" si="36"/>
        <v>0</v>
      </c>
      <c r="AN31" s="80">
        <f aca="true" t="shared" si="37" ref="AN31:BS31">AN10+AN17+AN24+AN30</f>
        <v>0</v>
      </c>
      <c r="AO31" s="80">
        <f t="shared" si="37"/>
        <v>0</v>
      </c>
      <c r="AP31" s="80">
        <f t="shared" si="37"/>
        <v>0</v>
      </c>
      <c r="AQ31" s="80">
        <f t="shared" si="37"/>
        <v>0</v>
      </c>
      <c r="AR31" s="80">
        <f t="shared" si="37"/>
        <v>0</v>
      </c>
      <c r="AS31" s="80">
        <f t="shared" si="37"/>
        <v>0</v>
      </c>
      <c r="AT31" s="80">
        <f t="shared" si="37"/>
        <v>0</v>
      </c>
      <c r="AU31" s="80">
        <f t="shared" si="37"/>
        <v>0</v>
      </c>
      <c r="AV31" s="80">
        <f t="shared" si="37"/>
        <v>0</v>
      </c>
      <c r="AW31" s="80">
        <f t="shared" si="37"/>
        <v>0</v>
      </c>
      <c r="AX31" s="80">
        <f t="shared" si="37"/>
        <v>0</v>
      </c>
      <c r="AY31" s="80">
        <f t="shared" si="37"/>
        <v>0</v>
      </c>
      <c r="AZ31" s="80">
        <f t="shared" si="37"/>
        <v>3000000</v>
      </c>
      <c r="BA31" s="80">
        <f t="shared" si="37"/>
        <v>0</v>
      </c>
      <c r="BB31" s="80">
        <f t="shared" si="37"/>
        <v>0</v>
      </c>
      <c r="BC31" s="80">
        <f t="shared" si="37"/>
        <v>0</v>
      </c>
      <c r="BD31" s="80">
        <f t="shared" si="37"/>
        <v>0</v>
      </c>
      <c r="BE31" s="80">
        <f t="shared" si="37"/>
        <v>27945.21</v>
      </c>
      <c r="BF31" s="80">
        <f t="shared" si="37"/>
        <v>0</v>
      </c>
      <c r="BG31" s="80">
        <f t="shared" si="37"/>
        <v>0</v>
      </c>
      <c r="BH31" s="80">
        <f t="shared" si="37"/>
        <v>5000000</v>
      </c>
      <c r="BI31" s="80">
        <f t="shared" si="37"/>
        <v>256030.81</v>
      </c>
      <c r="BJ31" s="80">
        <f t="shared" si="37"/>
        <v>618.51</v>
      </c>
      <c r="BK31" s="80">
        <f t="shared" si="37"/>
        <v>0</v>
      </c>
      <c r="BL31" s="80">
        <f t="shared" si="37"/>
        <v>380766.05</v>
      </c>
      <c r="BM31" s="80">
        <f t="shared" si="37"/>
        <v>25300</v>
      </c>
      <c r="BN31" s="80">
        <f t="shared" si="37"/>
        <v>0</v>
      </c>
      <c r="BO31" s="80">
        <f t="shared" si="37"/>
        <v>0</v>
      </c>
      <c r="BP31" s="80">
        <f t="shared" si="37"/>
        <v>334000</v>
      </c>
      <c r="BQ31" s="80">
        <f t="shared" si="37"/>
        <v>0</v>
      </c>
      <c r="BR31" s="80">
        <f t="shared" si="37"/>
        <v>0</v>
      </c>
      <c r="BS31" s="80">
        <f t="shared" si="37"/>
        <v>0</v>
      </c>
      <c r="BT31" s="80">
        <f aca="true" t="shared" si="38" ref="BT31:CY31">BT10+BT17+BT24+BT30</f>
        <v>334000</v>
      </c>
      <c r="BU31" s="80">
        <f t="shared" si="38"/>
        <v>40492.17</v>
      </c>
      <c r="BV31" s="80">
        <f t="shared" si="38"/>
        <v>57.39</v>
      </c>
      <c r="BW31" s="80">
        <f t="shared" si="38"/>
        <v>0</v>
      </c>
      <c r="BX31" s="80">
        <f t="shared" si="38"/>
        <v>45755.62</v>
      </c>
      <c r="BY31" s="80">
        <f t="shared" si="38"/>
        <v>36912.32</v>
      </c>
      <c r="BZ31" s="80">
        <f t="shared" si="38"/>
        <v>0</v>
      </c>
      <c r="CA31" s="80">
        <f t="shared" si="38"/>
        <v>0</v>
      </c>
      <c r="CB31" s="80">
        <f t="shared" si="38"/>
        <v>668000</v>
      </c>
      <c r="CC31" s="80">
        <f t="shared" si="38"/>
        <v>44938.53999999999</v>
      </c>
      <c r="CD31" s="80">
        <f t="shared" si="38"/>
        <v>561.12</v>
      </c>
      <c r="CE31" s="80">
        <f t="shared" si="38"/>
        <v>0</v>
      </c>
      <c r="CF31" s="80">
        <f t="shared" si="38"/>
        <v>326100</v>
      </c>
      <c r="CG31" s="80">
        <f t="shared" si="38"/>
        <v>38524.759999999995</v>
      </c>
      <c r="CH31" s="80">
        <f t="shared" si="38"/>
        <v>0</v>
      </c>
      <c r="CI31" s="80">
        <f t="shared" si="38"/>
        <v>0</v>
      </c>
      <c r="CJ31" s="80">
        <f t="shared" si="38"/>
        <v>2433802.62</v>
      </c>
      <c r="CK31" s="80">
        <f t="shared" si="38"/>
        <v>41917.81</v>
      </c>
      <c r="CL31" s="80">
        <f t="shared" si="38"/>
        <v>0</v>
      </c>
      <c r="CM31" s="80">
        <f t="shared" si="38"/>
        <v>0</v>
      </c>
      <c r="CN31" s="80">
        <f t="shared" si="38"/>
        <v>0</v>
      </c>
      <c r="CO31" s="80">
        <f t="shared" si="38"/>
        <v>0</v>
      </c>
      <c r="CP31" s="80">
        <f t="shared" si="38"/>
        <v>0</v>
      </c>
      <c r="CQ31" s="80">
        <f t="shared" si="38"/>
        <v>0</v>
      </c>
      <c r="CR31" s="80">
        <f t="shared" si="38"/>
        <v>0</v>
      </c>
      <c r="CS31" s="80">
        <f t="shared" si="38"/>
        <v>0</v>
      </c>
      <c r="CT31" s="80">
        <f t="shared" si="38"/>
        <v>0</v>
      </c>
      <c r="CU31" s="80">
        <f t="shared" si="38"/>
        <v>0</v>
      </c>
      <c r="CV31" s="80">
        <f t="shared" si="38"/>
        <v>431382.47</v>
      </c>
      <c r="CW31" s="80">
        <f t="shared" si="38"/>
        <v>0</v>
      </c>
      <c r="CX31" s="80">
        <f t="shared" si="38"/>
        <v>0</v>
      </c>
      <c r="CY31" s="80">
        <f t="shared" si="38"/>
        <v>0</v>
      </c>
      <c r="CZ31" s="80">
        <f aca="true" t="shared" si="39" ref="CZ31:EE31">CZ10+CZ17+CZ24+CZ30</f>
        <v>0</v>
      </c>
      <c r="DA31" s="80">
        <f t="shared" si="39"/>
        <v>0</v>
      </c>
      <c r="DB31" s="80">
        <f t="shared" si="39"/>
        <v>0</v>
      </c>
      <c r="DC31" s="80">
        <f t="shared" si="39"/>
        <v>0</v>
      </c>
      <c r="DD31" s="80">
        <f t="shared" si="39"/>
        <v>0</v>
      </c>
      <c r="DE31" s="80">
        <f t="shared" si="39"/>
        <v>27945.21</v>
      </c>
      <c r="DF31" s="80">
        <f t="shared" si="39"/>
        <v>0</v>
      </c>
      <c r="DG31" s="80">
        <f t="shared" si="39"/>
        <v>0</v>
      </c>
      <c r="DH31" s="80">
        <f t="shared" si="39"/>
        <v>4953806.76</v>
      </c>
      <c r="DI31" s="80">
        <f t="shared" si="39"/>
        <v>256030.81</v>
      </c>
      <c r="DJ31" s="80">
        <f t="shared" si="39"/>
        <v>618.51</v>
      </c>
      <c r="DK31" s="80">
        <f t="shared" si="39"/>
        <v>0</v>
      </c>
      <c r="DL31" s="80">
        <f t="shared" si="39"/>
        <v>0</v>
      </c>
      <c r="DM31" s="80">
        <f t="shared" si="39"/>
        <v>0</v>
      </c>
      <c r="DN31" s="80">
        <f t="shared" si="39"/>
        <v>0</v>
      </c>
      <c r="DO31" s="80">
        <f t="shared" si="39"/>
        <v>0</v>
      </c>
      <c r="DP31" s="80">
        <f t="shared" si="39"/>
        <v>0</v>
      </c>
      <c r="DQ31" s="80">
        <f t="shared" si="39"/>
        <v>0</v>
      </c>
      <c r="DR31" s="80">
        <f t="shared" si="39"/>
        <v>0</v>
      </c>
      <c r="DS31" s="80">
        <f t="shared" si="39"/>
        <v>0</v>
      </c>
      <c r="DT31" s="80">
        <f t="shared" si="39"/>
        <v>0</v>
      </c>
      <c r="DU31" s="80">
        <f t="shared" si="39"/>
        <v>0</v>
      </c>
      <c r="DV31" s="80">
        <f t="shared" si="39"/>
        <v>0</v>
      </c>
      <c r="DW31" s="80">
        <f t="shared" si="39"/>
        <v>0</v>
      </c>
      <c r="DX31" s="80">
        <f t="shared" si="39"/>
        <v>0</v>
      </c>
      <c r="DY31" s="80">
        <f t="shared" si="39"/>
        <v>0</v>
      </c>
      <c r="DZ31" s="80">
        <f t="shared" si="39"/>
        <v>0</v>
      </c>
      <c r="EA31" s="80">
        <f t="shared" si="39"/>
        <v>0</v>
      </c>
      <c r="EB31" s="80">
        <f t="shared" si="39"/>
        <v>0</v>
      </c>
      <c r="EC31" s="80">
        <f t="shared" si="39"/>
        <v>0</v>
      </c>
      <c r="ED31" s="80">
        <f t="shared" si="39"/>
        <v>0</v>
      </c>
      <c r="EE31" s="80">
        <f t="shared" si="39"/>
        <v>0</v>
      </c>
      <c r="EF31" s="80">
        <f aca="true" t="shared" si="40" ref="EF31:FK31">EF10+EF17+EF24+EF30</f>
        <v>0</v>
      </c>
      <c r="EG31" s="80">
        <f t="shared" si="40"/>
        <v>0</v>
      </c>
      <c r="EH31" s="80">
        <f t="shared" si="40"/>
        <v>0</v>
      </c>
      <c r="EI31" s="80">
        <f t="shared" si="40"/>
        <v>0</v>
      </c>
      <c r="EJ31" s="80">
        <f t="shared" si="40"/>
        <v>0</v>
      </c>
      <c r="EK31" s="80">
        <f t="shared" si="40"/>
        <v>0</v>
      </c>
      <c r="EL31" s="80">
        <f t="shared" si="40"/>
        <v>0</v>
      </c>
      <c r="EM31" s="80">
        <f t="shared" si="40"/>
        <v>0</v>
      </c>
      <c r="EN31" s="80">
        <f t="shared" si="40"/>
        <v>0</v>
      </c>
      <c r="EO31" s="80">
        <f t="shared" si="40"/>
        <v>0</v>
      </c>
      <c r="EP31" s="80">
        <f t="shared" si="40"/>
        <v>0</v>
      </c>
      <c r="EQ31" s="80">
        <f t="shared" si="40"/>
        <v>0</v>
      </c>
      <c r="ER31" s="80">
        <f t="shared" si="40"/>
        <v>0</v>
      </c>
      <c r="ES31" s="80">
        <f t="shared" si="40"/>
        <v>0</v>
      </c>
      <c r="ET31" s="80">
        <f t="shared" si="40"/>
        <v>0</v>
      </c>
      <c r="EU31" s="80">
        <f t="shared" si="40"/>
        <v>0</v>
      </c>
      <c r="EV31" s="80">
        <f t="shared" si="40"/>
        <v>0</v>
      </c>
      <c r="EW31" s="80">
        <f t="shared" si="40"/>
        <v>0</v>
      </c>
      <c r="EX31" s="80">
        <f t="shared" si="40"/>
        <v>0</v>
      </c>
      <c r="EY31" s="80">
        <f t="shared" si="40"/>
        <v>0</v>
      </c>
      <c r="EZ31" s="80">
        <f t="shared" si="40"/>
        <v>0</v>
      </c>
      <c r="FA31" s="80">
        <f t="shared" si="40"/>
        <v>0</v>
      </c>
      <c r="FB31" s="80">
        <f t="shared" si="40"/>
        <v>0</v>
      </c>
      <c r="FC31" s="80">
        <f t="shared" si="40"/>
        <v>0</v>
      </c>
      <c r="FD31" s="80">
        <f t="shared" si="40"/>
        <v>0</v>
      </c>
      <c r="FE31" s="80">
        <f t="shared" si="40"/>
        <v>0</v>
      </c>
      <c r="FF31" s="80">
        <f t="shared" si="40"/>
        <v>0</v>
      </c>
      <c r="FG31" s="80">
        <f t="shared" si="40"/>
        <v>0</v>
      </c>
      <c r="FH31" s="80">
        <f t="shared" si="40"/>
        <v>0</v>
      </c>
      <c r="FI31" s="80">
        <f t="shared" si="40"/>
        <v>0</v>
      </c>
      <c r="FJ31" s="80">
        <f t="shared" si="40"/>
        <v>0</v>
      </c>
      <c r="FK31" s="80">
        <f t="shared" si="40"/>
        <v>0</v>
      </c>
      <c r="FL31" s="80">
        <f>FL10+FL17+FL24+FL30</f>
        <v>9322304.41</v>
      </c>
      <c r="FM31" s="80">
        <f>FM10+FM17+FM24+FM30</f>
        <v>0</v>
      </c>
      <c r="FN31" s="80">
        <f>FN10+FN17+FN24+FN30</f>
        <v>0</v>
      </c>
      <c r="FO31" s="80">
        <f>FO10+FO17+FO24+FO30</f>
        <v>0</v>
      </c>
    </row>
    <row r="32" ht="12.75"/>
    <row r="33" spans="113:169" ht="12.75">
      <c r="DI33" s="61"/>
      <c r="FM33" s="61"/>
    </row>
    <row r="34" ht="12.75" outlineLevel="1"/>
    <row r="35" spans="3:165" ht="12.75" outlineLevel="1">
      <c r="C35" s="1" t="s">
        <v>15</v>
      </c>
      <c r="F35" s="14"/>
      <c r="G35" s="14"/>
      <c r="J35" s="1" t="s">
        <v>87</v>
      </c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</row>
    <row r="36" spans="6:165" ht="12.75" outlineLevel="1">
      <c r="F36" s="15" t="s">
        <v>18</v>
      </c>
      <c r="G36" s="15"/>
      <c r="I36" s="16"/>
      <c r="J36" s="43" t="s">
        <v>19</v>
      </c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</row>
    <row r="37" spans="2:165" ht="12.75" outlineLevel="1">
      <c r="B37" s="1" t="s">
        <v>20</v>
      </c>
      <c r="F37" s="17"/>
      <c r="G37" s="17"/>
      <c r="I37" s="16"/>
      <c r="J37" s="16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</row>
    <row r="38" spans="3:165" ht="12.75" outlineLevel="1">
      <c r="C38" s="1" t="s">
        <v>16</v>
      </c>
      <c r="F38" s="14"/>
      <c r="G38" s="14"/>
      <c r="J38" s="1" t="s">
        <v>88</v>
      </c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</row>
    <row r="39" spans="6:10" ht="12.75" outlineLevel="1">
      <c r="F39" s="15" t="s">
        <v>18</v>
      </c>
      <c r="G39" s="15"/>
      <c r="I39" s="16"/>
      <c r="J39" s="43" t="s">
        <v>19</v>
      </c>
    </row>
    <row r="40" spans="6:9" ht="12.75" outlineLevel="1">
      <c r="F40" s="17"/>
      <c r="G40" s="17"/>
      <c r="H40" s="16"/>
      <c r="I40" s="16"/>
    </row>
    <row r="41" spans="3:4" ht="12.75" outlineLevel="1">
      <c r="C41" s="1" t="s">
        <v>17</v>
      </c>
      <c r="D41" s="1" t="s">
        <v>148</v>
      </c>
    </row>
    <row r="42" ht="12.75" outlineLevel="1"/>
    <row r="43" ht="12.75"/>
    <row r="44" spans="1:11" ht="12.75" collapsed="1">
      <c r="A44" s="85" t="s">
        <v>121</v>
      </c>
      <c r="B44" s="86"/>
      <c r="C44" s="87"/>
      <c r="D44" s="87"/>
      <c r="E44" s="87"/>
      <c r="F44" s="87"/>
      <c r="G44" s="87"/>
      <c r="H44" s="88"/>
      <c r="K44" s="84"/>
    </row>
    <row r="45" spans="1:11" ht="12.75">
      <c r="A45" s="89" t="s">
        <v>123</v>
      </c>
      <c r="B45" s="90"/>
      <c r="C45" s="91"/>
      <c r="D45" s="14"/>
      <c r="E45" s="91">
        <v>164822.64</v>
      </c>
      <c r="F45" s="92" t="s">
        <v>122</v>
      </c>
      <c r="G45" s="91"/>
      <c r="H45" s="93"/>
      <c r="K45" s="84"/>
    </row>
    <row r="54" ht="12.75"/>
    <row r="55" ht="12.75"/>
    <row r="56" ht="12.75"/>
  </sheetData>
  <sheetProtection/>
  <mergeCells count="176">
    <mergeCell ref="BD2:BG2"/>
    <mergeCell ref="BD3:BD4"/>
    <mergeCell ref="BE3:BE4"/>
    <mergeCell ref="BF3:BG3"/>
    <mergeCell ref="AZ2:BC2"/>
    <mergeCell ref="AZ3:AZ4"/>
    <mergeCell ref="BA3:BA4"/>
    <mergeCell ref="BB3:BC3"/>
    <mergeCell ref="AV2:AY2"/>
    <mergeCell ref="AV3:AV4"/>
    <mergeCell ref="AW3:AW4"/>
    <mergeCell ref="AX3:AY3"/>
    <mergeCell ref="AR2:AU2"/>
    <mergeCell ref="AR3:AR4"/>
    <mergeCell ref="AS3:AS4"/>
    <mergeCell ref="AT3:AU3"/>
    <mergeCell ref="AN2:AQ2"/>
    <mergeCell ref="AN3:AN4"/>
    <mergeCell ref="AO3:AO4"/>
    <mergeCell ref="AP3:AQ3"/>
    <mergeCell ref="AJ2:AM2"/>
    <mergeCell ref="AJ3:AJ4"/>
    <mergeCell ref="AK3:AK4"/>
    <mergeCell ref="AL3:AM3"/>
    <mergeCell ref="M3:M4"/>
    <mergeCell ref="AF2:AI2"/>
    <mergeCell ref="AF3:AF4"/>
    <mergeCell ref="AG3:AG4"/>
    <mergeCell ref="AH3:AI3"/>
    <mergeCell ref="AB2:AE2"/>
    <mergeCell ref="AB3:AB4"/>
    <mergeCell ref="AC3:AC4"/>
    <mergeCell ref="AD3:AE3"/>
    <mergeCell ref="FI3:FI4"/>
    <mergeCell ref="FJ3:FK3"/>
    <mergeCell ref="B12:FO12"/>
    <mergeCell ref="B19:FO19"/>
    <mergeCell ref="B26:FO26"/>
    <mergeCell ref="Y3:Y4"/>
    <mergeCell ref="Z3:AA3"/>
    <mergeCell ref="FM3:FM4"/>
    <mergeCell ref="FN3:FO3"/>
    <mergeCell ref="B6:FO6"/>
    <mergeCell ref="EW3:EW4"/>
    <mergeCell ref="EX3:EY3"/>
    <mergeCell ref="ET3:EU3"/>
    <mergeCell ref="EV3:EV4"/>
    <mergeCell ref="FL3:FL4"/>
    <mergeCell ref="FB3:FC3"/>
    <mergeCell ref="FD3:FD4"/>
    <mergeCell ref="FE3:FE4"/>
    <mergeCell ref="FF3:FG3"/>
    <mergeCell ref="FH3:FH4"/>
    <mergeCell ref="EL3:EM3"/>
    <mergeCell ref="EN3:EN4"/>
    <mergeCell ref="EO3:EO4"/>
    <mergeCell ref="EP3:EQ3"/>
    <mergeCell ref="ER3:ER4"/>
    <mergeCell ref="ES3:ES4"/>
    <mergeCell ref="EZ3:EZ4"/>
    <mergeCell ref="FA3:FA4"/>
    <mergeCell ref="EB3:EB4"/>
    <mergeCell ref="EC3:EC4"/>
    <mergeCell ref="ED3:EE3"/>
    <mergeCell ref="EF3:EF4"/>
    <mergeCell ref="EG3:EG4"/>
    <mergeCell ref="EH3:EI3"/>
    <mergeCell ref="EJ3:EJ4"/>
    <mergeCell ref="EK3:EK4"/>
    <mergeCell ref="DV3:DW3"/>
    <mergeCell ref="DX3:DX4"/>
    <mergeCell ref="DY3:DY4"/>
    <mergeCell ref="DZ3:EA3"/>
    <mergeCell ref="DQ3:DQ4"/>
    <mergeCell ref="DR3:DS3"/>
    <mergeCell ref="DT3:DT4"/>
    <mergeCell ref="DU3:DU4"/>
    <mergeCell ref="DL3:DL4"/>
    <mergeCell ref="DM3:DM4"/>
    <mergeCell ref="DN3:DO3"/>
    <mergeCell ref="DP3:DP4"/>
    <mergeCell ref="DF3:DG3"/>
    <mergeCell ref="DH3:DH4"/>
    <mergeCell ref="DI3:DI4"/>
    <mergeCell ref="DJ3:DK3"/>
    <mergeCell ref="DA3:DA4"/>
    <mergeCell ref="DB3:DC3"/>
    <mergeCell ref="DD3:DD4"/>
    <mergeCell ref="DE3:DE4"/>
    <mergeCell ref="CV3:CV4"/>
    <mergeCell ref="CW3:CW4"/>
    <mergeCell ref="CX3:CY3"/>
    <mergeCell ref="CZ3:CZ4"/>
    <mergeCell ref="CH3:CI3"/>
    <mergeCell ref="CJ3:CJ4"/>
    <mergeCell ref="CS3:CS4"/>
    <mergeCell ref="CT3:CU3"/>
    <mergeCell ref="CK3:CK4"/>
    <mergeCell ref="CL3:CM3"/>
    <mergeCell ref="CN3:CN4"/>
    <mergeCell ref="CO3:CO4"/>
    <mergeCell ref="DT2:DW2"/>
    <mergeCell ref="DX2:EA2"/>
    <mergeCell ref="EB2:EE2"/>
    <mergeCell ref="EF2:EI2"/>
    <mergeCell ref="CC3:CC4"/>
    <mergeCell ref="CD3:CE3"/>
    <mergeCell ref="CP3:CQ3"/>
    <mergeCell ref="CR3:CR4"/>
    <mergeCell ref="CF3:CF4"/>
    <mergeCell ref="CG3:CG4"/>
    <mergeCell ref="FH2:FK2"/>
    <mergeCell ref="FL2:FO2"/>
    <mergeCell ref="EJ2:EM2"/>
    <mergeCell ref="EN2:EQ2"/>
    <mergeCell ref="ER2:EU2"/>
    <mergeCell ref="EV2:EY2"/>
    <mergeCell ref="EZ2:FC2"/>
    <mergeCell ref="FD2:FG2"/>
    <mergeCell ref="DH2:DK2"/>
    <mergeCell ref="DL2:DO2"/>
    <mergeCell ref="DP2:DS2"/>
    <mergeCell ref="CN2:CQ2"/>
    <mergeCell ref="CR2:CU2"/>
    <mergeCell ref="CV2:CY2"/>
    <mergeCell ref="CZ2:DC2"/>
    <mergeCell ref="CF2:CI2"/>
    <mergeCell ref="CJ2:CM2"/>
    <mergeCell ref="BL2:BO2"/>
    <mergeCell ref="BP2:BS2"/>
    <mergeCell ref="BT2:BW2"/>
    <mergeCell ref="DD2:DG2"/>
    <mergeCell ref="BX2:CA2"/>
    <mergeCell ref="CB2:CE2"/>
    <mergeCell ref="BU3:BU4"/>
    <mergeCell ref="BV3:BW3"/>
    <mergeCell ref="BX3:BX4"/>
    <mergeCell ref="BY3:BY4"/>
    <mergeCell ref="BZ3:CA3"/>
    <mergeCell ref="CB3:CB4"/>
    <mergeCell ref="BL3:BL4"/>
    <mergeCell ref="BM3:BM4"/>
    <mergeCell ref="BN3:BO3"/>
    <mergeCell ref="BP3:BP4"/>
    <mergeCell ref="BQ3:BQ4"/>
    <mergeCell ref="BR3:BS3"/>
    <mergeCell ref="BT3:BT4"/>
    <mergeCell ref="T2:W2"/>
    <mergeCell ref="U3:U4"/>
    <mergeCell ref="V3:W3"/>
    <mergeCell ref="X2:AA2"/>
    <mergeCell ref="X3:X4"/>
    <mergeCell ref="T3:T4"/>
    <mergeCell ref="BH2:BK2"/>
    <mergeCell ref="BH3:BH4"/>
    <mergeCell ref="BI3:BI4"/>
    <mergeCell ref="BJ3:BK3"/>
    <mergeCell ref="H3:H4"/>
    <mergeCell ref="I3:I4"/>
    <mergeCell ref="J3:K3"/>
    <mergeCell ref="P2:S2"/>
    <mergeCell ref="N3:O3"/>
    <mergeCell ref="P3:P4"/>
    <mergeCell ref="Q3:Q4"/>
    <mergeCell ref="R3:S3"/>
    <mergeCell ref="L3:L4"/>
    <mergeCell ref="A1:FO1"/>
    <mergeCell ref="A2:A4"/>
    <mergeCell ref="B2:B4"/>
    <mergeCell ref="C2:C4"/>
    <mergeCell ref="D2:D4"/>
    <mergeCell ref="L2:O2"/>
    <mergeCell ref="E2:E4"/>
    <mergeCell ref="F2:F4"/>
    <mergeCell ref="G2:G4"/>
    <mergeCell ref="H2:K2"/>
  </mergeCells>
  <printOptions/>
  <pageMargins left="0.9055118110236221" right="0.31496062992125984" top="0.35433070866141736" bottom="0.2755905511811024" header="0.1968503937007874" footer="0.2362204724409449"/>
  <pageSetup fitToHeight="1" fitToWidth="1" horizontalDpi="600" verticalDpi="600" orientation="landscape" paperSize="8" scale="84" r:id="rId3"/>
  <colBreaks count="1" manualBreakCount="1">
    <brk id="60" max="39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44"/>
  <sheetViews>
    <sheetView view="pageBreakPreview" zoomScale="75" zoomScaleNormal="75" zoomScaleSheetLayoutView="75" zoomScalePageLayoutView="0" workbookViewId="0" topLeftCell="A1">
      <pane xSplit="6" ySplit="4" topLeftCell="K11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1" sqref="A1:FO1"/>
    </sheetView>
  </sheetViews>
  <sheetFormatPr defaultColWidth="9.00390625" defaultRowHeight="12.75" outlineLevelRow="1" outlineLevelCol="3"/>
  <cols>
    <col min="1" max="1" width="3.375" style="74" customWidth="1"/>
    <col min="2" max="2" width="16.875" style="1" customWidth="1"/>
    <col min="3" max="3" width="15.25390625" style="1" customWidth="1"/>
    <col min="4" max="4" width="14.75390625" style="1" customWidth="1"/>
    <col min="5" max="5" width="12.875" style="1" customWidth="1" outlineLevel="1"/>
    <col min="6" max="6" width="10.75390625" style="1" customWidth="1" outlineLevel="1"/>
    <col min="7" max="7" width="11.125" style="1" customWidth="1" outlineLevel="1"/>
    <col min="8" max="8" width="14.375" style="1" customWidth="1"/>
    <col min="9" max="9" width="10.375" style="1" customWidth="1"/>
    <col min="10" max="10" width="6.125" style="1" customWidth="1"/>
    <col min="11" max="11" width="6.00390625" style="1" customWidth="1"/>
    <col min="12" max="12" width="9.125" style="1" hidden="1" customWidth="1" outlineLevel="1"/>
    <col min="13" max="13" width="11.375" style="1" hidden="1" customWidth="1" outlineLevel="1"/>
    <col min="14" max="15" width="3.625" style="1" hidden="1" customWidth="1" outlineLevel="1"/>
    <col min="16" max="16" width="9.125" style="1" hidden="1" customWidth="1" outlineLevel="2"/>
    <col min="17" max="17" width="11.375" style="1" hidden="1" customWidth="1" outlineLevel="2"/>
    <col min="18" max="18" width="3.625" style="1" hidden="1" customWidth="1" outlineLevel="2"/>
    <col min="19" max="19" width="3.75390625" style="1" hidden="1" customWidth="1" outlineLevel="2"/>
    <col min="20" max="20" width="9.125" style="1" hidden="1" customWidth="1" outlineLevel="2"/>
    <col min="21" max="21" width="12.125" style="1" hidden="1" customWidth="1" outlineLevel="2"/>
    <col min="22" max="22" width="7.125" style="1" hidden="1" customWidth="1" outlineLevel="2"/>
    <col min="23" max="23" width="3.75390625" style="1" hidden="1" customWidth="1" outlineLevel="2"/>
    <col min="24" max="24" width="10.25390625" style="1" hidden="1" customWidth="1" outlineLevel="2"/>
    <col min="25" max="25" width="9.875" style="1" hidden="1" customWidth="1" outlineLevel="2"/>
    <col min="26" max="26" width="9.25390625" style="1" hidden="1" customWidth="1" outlineLevel="2"/>
    <col min="27" max="27" width="8.125" style="1" hidden="1" customWidth="1" outlineLevel="2"/>
    <col min="28" max="28" width="10.125" style="1" hidden="1" customWidth="1" outlineLevel="2"/>
    <col min="29" max="29" width="12.125" style="1" hidden="1" customWidth="1" outlineLevel="2"/>
    <col min="30" max="30" width="3.625" style="1" hidden="1" customWidth="1" outlineLevel="2"/>
    <col min="31" max="31" width="3.75390625" style="1" hidden="1" customWidth="1" outlineLevel="2"/>
    <col min="32" max="32" width="11.625" style="1" hidden="1" customWidth="1" outlineLevel="2"/>
    <col min="33" max="33" width="11.00390625" style="1" hidden="1" customWidth="1" outlineLevel="2"/>
    <col min="34" max="34" width="3.625" style="1" hidden="1" customWidth="1" outlineLevel="2"/>
    <col min="35" max="35" width="7.75390625" style="1" hidden="1" customWidth="1" outlineLevel="2"/>
    <col min="36" max="36" width="9.125" style="1" hidden="1" customWidth="1" outlineLevel="2"/>
    <col min="37" max="37" width="11.25390625" style="1" hidden="1" customWidth="1" outlineLevel="2"/>
    <col min="38" max="38" width="3.625" style="1" hidden="1" customWidth="1" outlineLevel="2"/>
    <col min="39" max="39" width="3.75390625" style="1" hidden="1" customWidth="1" outlineLevel="2"/>
    <col min="40" max="40" width="14.625" style="1" hidden="1" customWidth="1" outlineLevel="2"/>
    <col min="41" max="41" width="12.00390625" style="1" hidden="1" customWidth="1" outlineLevel="2"/>
    <col min="42" max="42" width="9.25390625" style="1" hidden="1" customWidth="1" outlineLevel="2"/>
    <col min="43" max="43" width="3.75390625" style="1" hidden="1" customWidth="1" outlineLevel="2"/>
    <col min="44" max="44" width="9.125" style="1" hidden="1" customWidth="1" outlineLevel="2"/>
    <col min="45" max="45" width="11.75390625" style="1" hidden="1" customWidth="1" outlineLevel="2"/>
    <col min="46" max="46" width="3.625" style="1" hidden="1" customWidth="1" outlineLevel="2"/>
    <col min="47" max="47" width="9.25390625" style="1" hidden="1" customWidth="1" outlineLevel="2"/>
    <col min="48" max="48" width="9.125" style="1" hidden="1" customWidth="1" outlineLevel="2"/>
    <col min="49" max="49" width="12.00390625" style="1" hidden="1" customWidth="1" outlineLevel="2"/>
    <col min="50" max="50" width="10.625" style="1" hidden="1" customWidth="1" outlineLevel="2"/>
    <col min="51" max="51" width="3.75390625" style="1" hidden="1" customWidth="1" outlineLevel="2"/>
    <col min="52" max="52" width="9.125" style="1" hidden="1" customWidth="1" outlineLevel="2"/>
    <col min="53" max="53" width="12.375" style="1" hidden="1" customWidth="1" outlineLevel="2"/>
    <col min="54" max="54" width="3.625" style="1" hidden="1" customWidth="1" outlineLevel="2"/>
    <col min="55" max="55" width="3.75390625" style="1" hidden="1" customWidth="1" outlineLevel="2"/>
    <col min="56" max="56" width="15.125" style="1" hidden="1" customWidth="1" outlineLevel="2"/>
    <col min="57" max="57" width="11.125" style="1" hidden="1" customWidth="1" outlineLevel="2"/>
    <col min="58" max="58" width="9.25390625" style="1" hidden="1" customWidth="1" outlineLevel="2"/>
    <col min="59" max="59" width="8.25390625" style="1" hidden="1" customWidth="1" outlineLevel="2"/>
    <col min="60" max="60" width="14.25390625" style="1" customWidth="1" collapsed="1"/>
    <col min="61" max="61" width="12.625" style="1" bestFit="1" customWidth="1"/>
    <col min="62" max="62" width="10.25390625" style="1" bestFit="1" customWidth="1"/>
    <col min="63" max="63" width="7.125" style="1" customWidth="1"/>
    <col min="64" max="64" width="13.00390625" style="1" hidden="1" customWidth="1" outlineLevel="1"/>
    <col min="65" max="65" width="11.125" style="1" hidden="1" customWidth="1" outlineLevel="1"/>
    <col min="66" max="66" width="3.375" style="1" hidden="1" customWidth="1" outlineLevel="1"/>
    <col min="67" max="67" width="3.125" style="1" hidden="1" customWidth="1" outlineLevel="1"/>
    <col min="68" max="68" width="9.125" style="1" hidden="1" customWidth="1" outlineLevel="2"/>
    <col min="69" max="69" width="10.25390625" style="1" hidden="1" customWidth="1" outlineLevel="2"/>
    <col min="70" max="70" width="5.25390625" style="1" hidden="1" customWidth="1" outlineLevel="2"/>
    <col min="71" max="71" width="3.875" style="1" hidden="1" customWidth="1" outlineLevel="2"/>
    <col min="72" max="72" width="11.375" style="1" hidden="1" customWidth="1" outlineLevel="2"/>
    <col min="73" max="73" width="11.125" style="1" hidden="1" customWidth="1" outlineLevel="2"/>
    <col min="74" max="74" width="7.125" style="1" hidden="1" customWidth="1" outlineLevel="2"/>
    <col min="75" max="75" width="3.875" style="1" hidden="1" customWidth="1" outlineLevel="2"/>
    <col min="76" max="76" width="9.125" style="1" hidden="1" customWidth="1" outlineLevel="2"/>
    <col min="77" max="77" width="11.125" style="1" hidden="1" customWidth="1" outlineLevel="2"/>
    <col min="78" max="78" width="8.625" style="1" hidden="1" customWidth="1" outlineLevel="2"/>
    <col min="79" max="79" width="6.75390625" style="1" hidden="1" customWidth="1" outlineLevel="2"/>
    <col min="80" max="80" width="14.00390625" style="1" hidden="1" customWidth="1" outlineLevel="2"/>
    <col min="81" max="81" width="12.00390625" style="1" hidden="1" customWidth="1" outlineLevel="2"/>
    <col min="82" max="82" width="5.25390625" style="1" hidden="1" customWidth="1" outlineLevel="2"/>
    <col min="83" max="83" width="3.875" style="1" hidden="1" customWidth="1" outlineLevel="2"/>
    <col min="84" max="84" width="9.125" style="1" hidden="1" customWidth="1" outlineLevel="2"/>
    <col min="85" max="85" width="12.00390625" style="1" hidden="1" customWidth="1" outlineLevel="2"/>
    <col min="86" max="86" width="5.25390625" style="1" hidden="1" customWidth="1" outlineLevel="2"/>
    <col min="87" max="87" width="9.25390625" style="1" hidden="1" customWidth="1" outlineLevel="2"/>
    <col min="88" max="88" width="11.875" style="1" hidden="1" customWidth="1" outlineLevel="2"/>
    <col min="89" max="89" width="12.125" style="1" hidden="1" customWidth="1" outlineLevel="2"/>
    <col min="90" max="90" width="10.25390625" style="1" hidden="1" customWidth="1" outlineLevel="2"/>
    <col min="91" max="91" width="3.875" style="1" hidden="1" customWidth="1" outlineLevel="2"/>
    <col min="92" max="92" width="9.125" style="1" hidden="1" customWidth="1" outlineLevel="2"/>
    <col min="93" max="93" width="11.625" style="1" hidden="1" customWidth="1" outlineLevel="2"/>
    <col min="94" max="94" width="5.25390625" style="1" hidden="1" customWidth="1" outlineLevel="2"/>
    <col min="95" max="95" width="3.875" style="1" hidden="1" customWidth="1" outlineLevel="2"/>
    <col min="96" max="96" width="9.125" style="1" hidden="1" customWidth="1" outlineLevel="2"/>
    <col min="97" max="97" width="10.375" style="1" hidden="1" customWidth="1" outlineLevel="2"/>
    <col min="98" max="98" width="5.25390625" style="1" hidden="1" customWidth="1" outlineLevel="2"/>
    <col min="99" max="99" width="9.25390625" style="1" hidden="1" customWidth="1" outlineLevel="2"/>
    <col min="100" max="100" width="11.875" style="1" hidden="1" customWidth="1" outlineLevel="2"/>
    <col min="101" max="101" width="10.375" style="1" hidden="1" customWidth="1" outlineLevel="2"/>
    <col min="102" max="102" width="12.00390625" style="1" hidden="1" customWidth="1" outlineLevel="2"/>
    <col min="103" max="103" width="3.875" style="1" hidden="1" customWidth="1" outlineLevel="2"/>
    <col min="104" max="104" width="10.375" style="1" hidden="1" customWidth="1" outlineLevel="2"/>
    <col min="105" max="105" width="12.00390625" style="1" hidden="1" customWidth="1" outlineLevel="2"/>
    <col min="106" max="106" width="5.25390625" style="1" hidden="1" customWidth="1" outlineLevel="2"/>
    <col min="107" max="107" width="3.875" style="1" hidden="1" customWidth="1" outlineLevel="2"/>
    <col min="108" max="108" width="11.875" style="1" hidden="1" customWidth="1" outlineLevel="2"/>
    <col min="109" max="109" width="10.125" style="1" hidden="1" customWidth="1" outlineLevel="2"/>
    <col min="110" max="110" width="5.25390625" style="1" hidden="1" customWidth="1" outlineLevel="2"/>
    <col min="111" max="111" width="8.125" style="1" hidden="1" customWidth="1" outlineLevel="2"/>
    <col min="112" max="112" width="15.125" style="1" customWidth="1" collapsed="1"/>
    <col min="113" max="113" width="12.625" style="1" bestFit="1" customWidth="1"/>
    <col min="114" max="114" width="8.125" style="1" customWidth="1"/>
    <col min="115" max="115" width="7.00390625" style="1" customWidth="1"/>
    <col min="116" max="117" width="9.125" style="1" hidden="1" customWidth="1" outlineLevel="2"/>
    <col min="118" max="118" width="3.00390625" style="1" hidden="1" customWidth="1" outlineLevel="2"/>
    <col min="119" max="119" width="3.25390625" style="1" hidden="1" customWidth="1" outlineLevel="2"/>
    <col min="120" max="120" width="12.625" style="1" hidden="1" customWidth="1" outlineLevel="3"/>
    <col min="121" max="121" width="9.125" style="1" hidden="1" customWidth="1" outlineLevel="3"/>
    <col min="122" max="122" width="5.25390625" style="1" hidden="1" customWidth="1" outlineLevel="3"/>
    <col min="123" max="123" width="3.875" style="1" hidden="1" customWidth="1" outlineLevel="3"/>
    <col min="124" max="125" width="9.125" style="1" hidden="1" customWidth="1" outlineLevel="3"/>
    <col min="126" max="126" width="5.25390625" style="1" hidden="1" customWidth="1" outlineLevel="3"/>
    <col min="127" max="127" width="3.875" style="1" hidden="1" customWidth="1" outlineLevel="3"/>
    <col min="128" max="129" width="9.125" style="1" hidden="1" customWidth="1" outlineLevel="3"/>
    <col min="130" max="130" width="5.25390625" style="1" hidden="1" customWidth="1" outlineLevel="3"/>
    <col min="131" max="131" width="3.875" style="1" hidden="1" customWidth="1" outlineLevel="3"/>
    <col min="132" max="133" width="9.125" style="1" hidden="1" customWidth="1" outlineLevel="3"/>
    <col min="134" max="134" width="5.25390625" style="1" hidden="1" customWidth="1" outlineLevel="3"/>
    <col min="135" max="135" width="3.875" style="1" hidden="1" customWidth="1" outlineLevel="3"/>
    <col min="136" max="137" width="9.125" style="1" hidden="1" customWidth="1" outlineLevel="3"/>
    <col min="138" max="138" width="5.25390625" style="1" hidden="1" customWidth="1" outlineLevel="3"/>
    <col min="139" max="139" width="3.875" style="1" hidden="1" customWidth="1" outlineLevel="3"/>
    <col min="140" max="141" width="9.125" style="1" hidden="1" customWidth="1" outlineLevel="3"/>
    <col min="142" max="142" width="5.25390625" style="1" hidden="1" customWidth="1" outlineLevel="3"/>
    <col min="143" max="143" width="3.875" style="1" hidden="1" customWidth="1" outlineLevel="3"/>
    <col min="144" max="145" width="9.125" style="1" hidden="1" customWidth="1" outlineLevel="3"/>
    <col min="146" max="146" width="5.25390625" style="1" hidden="1" customWidth="1" outlineLevel="3"/>
    <col min="147" max="147" width="3.875" style="1" hidden="1" customWidth="1" outlineLevel="3"/>
    <col min="148" max="149" width="9.125" style="1" hidden="1" customWidth="1" outlineLevel="3"/>
    <col min="150" max="150" width="5.25390625" style="1" hidden="1" customWidth="1" outlineLevel="3"/>
    <col min="151" max="151" width="3.875" style="1" hidden="1" customWidth="1" outlineLevel="3"/>
    <col min="152" max="152" width="10.375" style="1" hidden="1" customWidth="1" outlineLevel="3"/>
    <col min="153" max="153" width="14.625" style="1" hidden="1" customWidth="1" outlineLevel="3"/>
    <col min="154" max="154" width="5.25390625" style="1" hidden="1" customWidth="1" outlineLevel="3"/>
    <col min="155" max="155" width="3.875" style="1" hidden="1" customWidth="1" outlineLevel="3"/>
    <col min="156" max="157" width="9.125" style="1" hidden="1" customWidth="1" outlineLevel="3"/>
    <col min="158" max="158" width="5.25390625" style="1" hidden="1" customWidth="1" outlineLevel="3"/>
    <col min="159" max="159" width="3.875" style="1" hidden="1" customWidth="1" outlineLevel="3"/>
    <col min="160" max="160" width="11.375" style="1" hidden="1" customWidth="1" outlineLevel="3"/>
    <col min="161" max="161" width="9.125" style="1" hidden="1" customWidth="1" outlineLevel="3"/>
    <col min="162" max="162" width="5.25390625" style="1" hidden="1" customWidth="1" outlineLevel="3"/>
    <col min="163" max="163" width="3.875" style="1" hidden="1" customWidth="1" outlineLevel="3"/>
    <col min="164" max="164" width="10.00390625" style="1" hidden="1" customWidth="1" outlineLevel="1" collapsed="1"/>
    <col min="165" max="165" width="6.875" style="1" hidden="1" customWidth="1" outlineLevel="1"/>
    <col min="166" max="167" width="3.00390625" style="1" hidden="1" customWidth="1" outlineLevel="1"/>
    <col min="168" max="168" width="16.125" style="1" bestFit="1" customWidth="1" collapsed="1"/>
    <col min="169" max="169" width="11.625" style="1" bestFit="1" customWidth="1"/>
    <col min="170" max="170" width="5.875" style="1" bestFit="1" customWidth="1"/>
    <col min="171" max="171" width="5.625" style="1" bestFit="1" customWidth="1"/>
    <col min="172" max="172" width="11.625" style="1" customWidth="1"/>
    <col min="173" max="16384" width="9.125" style="1" customWidth="1"/>
  </cols>
  <sheetData>
    <row r="1" spans="1:171" s="35" customFormat="1" ht="27.75" customHeight="1" thickBot="1">
      <c r="A1" s="139" t="s">
        <v>170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  <c r="DK1" s="139"/>
      <c r="DL1" s="139"/>
      <c r="DM1" s="139"/>
      <c r="DN1" s="139"/>
      <c r="DO1" s="139"/>
      <c r="DP1" s="139"/>
      <c r="DQ1" s="139"/>
      <c r="DR1" s="139"/>
      <c r="DS1" s="139"/>
      <c r="DT1" s="139"/>
      <c r="DU1" s="139"/>
      <c r="DV1" s="139"/>
      <c r="DW1" s="139"/>
      <c r="DX1" s="139"/>
      <c r="DY1" s="139"/>
      <c r="DZ1" s="139"/>
      <c r="EA1" s="139"/>
      <c r="EB1" s="139"/>
      <c r="EC1" s="139"/>
      <c r="ED1" s="139"/>
      <c r="EE1" s="139"/>
      <c r="EF1" s="139"/>
      <c r="EG1" s="139"/>
      <c r="EH1" s="139"/>
      <c r="EI1" s="139"/>
      <c r="EJ1" s="139"/>
      <c r="EK1" s="139"/>
      <c r="EL1" s="139"/>
      <c r="EM1" s="139"/>
      <c r="EN1" s="139"/>
      <c r="EO1" s="139"/>
      <c r="EP1" s="139"/>
      <c r="EQ1" s="139"/>
      <c r="ER1" s="139"/>
      <c r="ES1" s="139"/>
      <c r="ET1" s="139"/>
      <c r="EU1" s="139"/>
      <c r="EV1" s="139"/>
      <c r="EW1" s="139"/>
      <c r="EX1" s="139"/>
      <c r="EY1" s="139"/>
      <c r="EZ1" s="139"/>
      <c r="FA1" s="139"/>
      <c r="FB1" s="139"/>
      <c r="FC1" s="139"/>
      <c r="FD1" s="139"/>
      <c r="FE1" s="139"/>
      <c r="FF1" s="139"/>
      <c r="FG1" s="139"/>
      <c r="FH1" s="139"/>
      <c r="FI1" s="139"/>
      <c r="FJ1" s="139"/>
      <c r="FK1" s="139"/>
      <c r="FL1" s="139"/>
      <c r="FM1" s="139"/>
      <c r="FN1" s="139"/>
      <c r="FO1" s="139"/>
    </row>
    <row r="2" spans="1:171" s="62" customFormat="1" ht="44.25" customHeight="1">
      <c r="A2" s="189" t="s">
        <v>0</v>
      </c>
      <c r="B2" s="143" t="s">
        <v>1</v>
      </c>
      <c r="C2" s="143" t="s">
        <v>2</v>
      </c>
      <c r="D2" s="143" t="s">
        <v>10</v>
      </c>
      <c r="E2" s="148" t="s">
        <v>3</v>
      </c>
      <c r="F2" s="148" t="s">
        <v>11</v>
      </c>
      <c r="G2" s="151" t="s">
        <v>4</v>
      </c>
      <c r="H2" s="146" t="s">
        <v>161</v>
      </c>
      <c r="I2" s="147"/>
      <c r="J2" s="147"/>
      <c r="K2" s="147"/>
      <c r="L2" s="146" t="s">
        <v>53</v>
      </c>
      <c r="M2" s="147"/>
      <c r="N2" s="147"/>
      <c r="O2" s="147"/>
      <c r="P2" s="146" t="s">
        <v>54</v>
      </c>
      <c r="Q2" s="147"/>
      <c r="R2" s="147"/>
      <c r="S2" s="147"/>
      <c r="T2" s="146" t="s">
        <v>55</v>
      </c>
      <c r="U2" s="147"/>
      <c r="V2" s="147"/>
      <c r="W2" s="147"/>
      <c r="X2" s="146" t="s">
        <v>56</v>
      </c>
      <c r="Y2" s="147"/>
      <c r="Z2" s="147"/>
      <c r="AA2" s="147"/>
      <c r="AB2" s="146" t="s">
        <v>57</v>
      </c>
      <c r="AC2" s="147"/>
      <c r="AD2" s="147"/>
      <c r="AE2" s="147"/>
      <c r="AF2" s="146" t="s">
        <v>58</v>
      </c>
      <c r="AG2" s="147"/>
      <c r="AH2" s="147"/>
      <c r="AI2" s="147"/>
      <c r="AJ2" s="146" t="s">
        <v>59</v>
      </c>
      <c r="AK2" s="147"/>
      <c r="AL2" s="147"/>
      <c r="AM2" s="147"/>
      <c r="AN2" s="146" t="s">
        <v>60</v>
      </c>
      <c r="AO2" s="147"/>
      <c r="AP2" s="147"/>
      <c r="AQ2" s="147"/>
      <c r="AR2" s="146" t="s">
        <v>61</v>
      </c>
      <c r="AS2" s="147"/>
      <c r="AT2" s="147"/>
      <c r="AU2" s="147"/>
      <c r="AV2" s="146" t="s">
        <v>62</v>
      </c>
      <c r="AW2" s="147"/>
      <c r="AX2" s="147"/>
      <c r="AY2" s="147"/>
      <c r="AZ2" s="146" t="s">
        <v>63</v>
      </c>
      <c r="BA2" s="147"/>
      <c r="BB2" s="147"/>
      <c r="BC2" s="147"/>
      <c r="BD2" s="146" t="s">
        <v>64</v>
      </c>
      <c r="BE2" s="183"/>
      <c r="BF2" s="183"/>
      <c r="BG2" s="184"/>
      <c r="BH2" s="160" t="s">
        <v>162</v>
      </c>
      <c r="BI2" s="161"/>
      <c r="BJ2" s="161"/>
      <c r="BK2" s="162"/>
      <c r="BL2" s="168" t="s">
        <v>22</v>
      </c>
      <c r="BM2" s="169"/>
      <c r="BN2" s="169"/>
      <c r="BO2" s="169"/>
      <c r="BP2" s="168" t="s">
        <v>23</v>
      </c>
      <c r="BQ2" s="169"/>
      <c r="BR2" s="169"/>
      <c r="BS2" s="169"/>
      <c r="BT2" s="168" t="s">
        <v>24</v>
      </c>
      <c r="BU2" s="169"/>
      <c r="BV2" s="169"/>
      <c r="BW2" s="169"/>
      <c r="BX2" s="168" t="s">
        <v>25</v>
      </c>
      <c r="BY2" s="169"/>
      <c r="BZ2" s="169"/>
      <c r="CA2" s="169"/>
      <c r="CB2" s="168" t="s">
        <v>26</v>
      </c>
      <c r="CC2" s="169"/>
      <c r="CD2" s="169"/>
      <c r="CE2" s="169"/>
      <c r="CF2" s="168" t="s">
        <v>27</v>
      </c>
      <c r="CG2" s="169"/>
      <c r="CH2" s="169"/>
      <c r="CI2" s="169"/>
      <c r="CJ2" s="168" t="s">
        <v>28</v>
      </c>
      <c r="CK2" s="169"/>
      <c r="CL2" s="169"/>
      <c r="CM2" s="169"/>
      <c r="CN2" s="168" t="s">
        <v>29</v>
      </c>
      <c r="CO2" s="169"/>
      <c r="CP2" s="169"/>
      <c r="CQ2" s="169"/>
      <c r="CR2" s="168" t="s">
        <v>30</v>
      </c>
      <c r="CS2" s="169"/>
      <c r="CT2" s="169"/>
      <c r="CU2" s="169"/>
      <c r="CV2" s="168" t="s">
        <v>31</v>
      </c>
      <c r="CW2" s="169"/>
      <c r="CX2" s="169"/>
      <c r="CY2" s="169"/>
      <c r="CZ2" s="171" t="s">
        <v>90</v>
      </c>
      <c r="DA2" s="172"/>
      <c r="DB2" s="172"/>
      <c r="DC2" s="173"/>
      <c r="DD2" s="168" t="s">
        <v>97</v>
      </c>
      <c r="DE2" s="169"/>
      <c r="DF2" s="169"/>
      <c r="DG2" s="169"/>
      <c r="DH2" s="170" t="s">
        <v>163</v>
      </c>
      <c r="DI2" s="169"/>
      <c r="DJ2" s="169"/>
      <c r="DK2" s="169"/>
      <c r="DL2" s="168" t="s">
        <v>32</v>
      </c>
      <c r="DM2" s="169"/>
      <c r="DN2" s="169"/>
      <c r="DO2" s="169"/>
      <c r="DP2" s="168" t="s">
        <v>33</v>
      </c>
      <c r="DQ2" s="169"/>
      <c r="DR2" s="169"/>
      <c r="DS2" s="169"/>
      <c r="DT2" s="168" t="s">
        <v>34</v>
      </c>
      <c r="DU2" s="169"/>
      <c r="DV2" s="169"/>
      <c r="DW2" s="169"/>
      <c r="DX2" s="168" t="s">
        <v>35</v>
      </c>
      <c r="DY2" s="169"/>
      <c r="DZ2" s="169"/>
      <c r="EA2" s="169"/>
      <c r="EB2" s="168" t="s">
        <v>36</v>
      </c>
      <c r="EC2" s="169"/>
      <c r="ED2" s="169"/>
      <c r="EE2" s="169"/>
      <c r="EF2" s="168" t="s">
        <v>37</v>
      </c>
      <c r="EG2" s="169"/>
      <c r="EH2" s="169"/>
      <c r="EI2" s="169"/>
      <c r="EJ2" s="168" t="s">
        <v>38</v>
      </c>
      <c r="EK2" s="169"/>
      <c r="EL2" s="169"/>
      <c r="EM2" s="169"/>
      <c r="EN2" s="168" t="s">
        <v>39</v>
      </c>
      <c r="EO2" s="169"/>
      <c r="EP2" s="169"/>
      <c r="EQ2" s="169"/>
      <c r="ER2" s="168" t="s">
        <v>40</v>
      </c>
      <c r="ES2" s="169"/>
      <c r="ET2" s="169"/>
      <c r="EU2" s="169"/>
      <c r="EV2" s="168" t="s">
        <v>41</v>
      </c>
      <c r="EW2" s="169"/>
      <c r="EX2" s="169"/>
      <c r="EY2" s="169"/>
      <c r="EZ2" s="168" t="s">
        <v>42</v>
      </c>
      <c r="FA2" s="169"/>
      <c r="FB2" s="169"/>
      <c r="FC2" s="169"/>
      <c r="FD2" s="168" t="s">
        <v>43</v>
      </c>
      <c r="FE2" s="169"/>
      <c r="FF2" s="169"/>
      <c r="FG2" s="169"/>
      <c r="FH2" s="170" t="s">
        <v>164</v>
      </c>
      <c r="FI2" s="169"/>
      <c r="FJ2" s="169"/>
      <c r="FK2" s="169"/>
      <c r="FL2" s="168" t="s">
        <v>165</v>
      </c>
      <c r="FM2" s="169"/>
      <c r="FN2" s="169"/>
      <c r="FO2" s="174"/>
    </row>
    <row r="3" spans="1:171" ht="12.75" customHeight="1">
      <c r="A3" s="190"/>
      <c r="B3" s="144"/>
      <c r="C3" s="144"/>
      <c r="D3" s="144"/>
      <c r="E3" s="149"/>
      <c r="F3" s="149"/>
      <c r="G3" s="152"/>
      <c r="H3" s="155" t="s">
        <v>5</v>
      </c>
      <c r="I3" s="157" t="s">
        <v>6</v>
      </c>
      <c r="J3" s="154" t="s">
        <v>9</v>
      </c>
      <c r="K3" s="154"/>
      <c r="L3" s="155" t="s">
        <v>5</v>
      </c>
      <c r="M3" s="157" t="s">
        <v>6</v>
      </c>
      <c r="N3" s="154" t="s">
        <v>9</v>
      </c>
      <c r="O3" s="154"/>
      <c r="P3" s="155" t="s">
        <v>5</v>
      </c>
      <c r="Q3" s="157" t="s">
        <v>6</v>
      </c>
      <c r="R3" s="154" t="s">
        <v>9</v>
      </c>
      <c r="S3" s="154"/>
      <c r="T3" s="155" t="s">
        <v>5</v>
      </c>
      <c r="U3" s="157" t="s">
        <v>6</v>
      </c>
      <c r="V3" s="154" t="s">
        <v>9</v>
      </c>
      <c r="W3" s="154"/>
      <c r="X3" s="155" t="s">
        <v>5</v>
      </c>
      <c r="Y3" s="157" t="s">
        <v>6</v>
      </c>
      <c r="Z3" s="154" t="s">
        <v>9</v>
      </c>
      <c r="AA3" s="154"/>
      <c r="AB3" s="155" t="s">
        <v>5</v>
      </c>
      <c r="AC3" s="157" t="s">
        <v>6</v>
      </c>
      <c r="AD3" s="154" t="s">
        <v>9</v>
      </c>
      <c r="AE3" s="154"/>
      <c r="AF3" s="155" t="s">
        <v>5</v>
      </c>
      <c r="AG3" s="157" t="s">
        <v>6</v>
      </c>
      <c r="AH3" s="154" t="s">
        <v>9</v>
      </c>
      <c r="AI3" s="154"/>
      <c r="AJ3" s="155" t="s">
        <v>5</v>
      </c>
      <c r="AK3" s="157" t="s">
        <v>6</v>
      </c>
      <c r="AL3" s="154" t="s">
        <v>9</v>
      </c>
      <c r="AM3" s="154"/>
      <c r="AN3" s="155" t="s">
        <v>5</v>
      </c>
      <c r="AO3" s="157" t="s">
        <v>6</v>
      </c>
      <c r="AP3" s="154" t="s">
        <v>9</v>
      </c>
      <c r="AQ3" s="154"/>
      <c r="AR3" s="155" t="s">
        <v>5</v>
      </c>
      <c r="AS3" s="157" t="s">
        <v>6</v>
      </c>
      <c r="AT3" s="154" t="s">
        <v>9</v>
      </c>
      <c r="AU3" s="154"/>
      <c r="AV3" s="155" t="s">
        <v>5</v>
      </c>
      <c r="AW3" s="157" t="s">
        <v>6</v>
      </c>
      <c r="AX3" s="154" t="s">
        <v>9</v>
      </c>
      <c r="AY3" s="154"/>
      <c r="AZ3" s="155" t="s">
        <v>5</v>
      </c>
      <c r="BA3" s="157" t="s">
        <v>6</v>
      </c>
      <c r="BB3" s="154" t="s">
        <v>9</v>
      </c>
      <c r="BC3" s="154"/>
      <c r="BD3" s="155" t="s">
        <v>5</v>
      </c>
      <c r="BE3" s="185" t="s">
        <v>6</v>
      </c>
      <c r="BF3" s="187" t="s">
        <v>9</v>
      </c>
      <c r="BG3" s="188"/>
      <c r="BH3" s="155" t="s">
        <v>5</v>
      </c>
      <c r="BI3" s="157" t="s">
        <v>6</v>
      </c>
      <c r="BJ3" s="154" t="s">
        <v>9</v>
      </c>
      <c r="BK3" s="154"/>
      <c r="BL3" s="159" t="s">
        <v>5</v>
      </c>
      <c r="BM3" s="163" t="s">
        <v>6</v>
      </c>
      <c r="BN3" s="165" t="s">
        <v>9</v>
      </c>
      <c r="BO3" s="165"/>
      <c r="BP3" s="159" t="s">
        <v>5</v>
      </c>
      <c r="BQ3" s="166" t="s">
        <v>6</v>
      </c>
      <c r="BR3" s="165" t="s">
        <v>9</v>
      </c>
      <c r="BS3" s="165"/>
      <c r="BT3" s="159" t="s">
        <v>5</v>
      </c>
      <c r="BU3" s="166" t="s">
        <v>6</v>
      </c>
      <c r="BV3" s="165" t="s">
        <v>9</v>
      </c>
      <c r="BW3" s="165"/>
      <c r="BX3" s="159" t="s">
        <v>5</v>
      </c>
      <c r="BY3" s="166" t="s">
        <v>6</v>
      </c>
      <c r="BZ3" s="165" t="s">
        <v>9</v>
      </c>
      <c r="CA3" s="165"/>
      <c r="CB3" s="159" t="s">
        <v>5</v>
      </c>
      <c r="CC3" s="166" t="s">
        <v>6</v>
      </c>
      <c r="CD3" s="165" t="s">
        <v>9</v>
      </c>
      <c r="CE3" s="165"/>
      <c r="CF3" s="159" t="s">
        <v>5</v>
      </c>
      <c r="CG3" s="166" t="s">
        <v>6</v>
      </c>
      <c r="CH3" s="165" t="s">
        <v>9</v>
      </c>
      <c r="CI3" s="165"/>
      <c r="CJ3" s="159" t="s">
        <v>5</v>
      </c>
      <c r="CK3" s="166" t="s">
        <v>6</v>
      </c>
      <c r="CL3" s="165" t="s">
        <v>9</v>
      </c>
      <c r="CM3" s="165"/>
      <c r="CN3" s="159" t="s">
        <v>5</v>
      </c>
      <c r="CO3" s="166" t="s">
        <v>6</v>
      </c>
      <c r="CP3" s="165" t="s">
        <v>9</v>
      </c>
      <c r="CQ3" s="165"/>
      <c r="CR3" s="159" t="s">
        <v>5</v>
      </c>
      <c r="CS3" s="166" t="s">
        <v>6</v>
      </c>
      <c r="CT3" s="165" t="s">
        <v>9</v>
      </c>
      <c r="CU3" s="165"/>
      <c r="CV3" s="159" t="s">
        <v>5</v>
      </c>
      <c r="CW3" s="166" t="s">
        <v>6</v>
      </c>
      <c r="CX3" s="165" t="s">
        <v>9</v>
      </c>
      <c r="CY3" s="165"/>
      <c r="CZ3" s="159" t="s">
        <v>5</v>
      </c>
      <c r="DA3" s="163" t="s">
        <v>6</v>
      </c>
      <c r="DB3" s="175" t="s">
        <v>9</v>
      </c>
      <c r="DC3" s="176"/>
      <c r="DD3" s="159" t="s">
        <v>5</v>
      </c>
      <c r="DE3" s="166" t="s">
        <v>6</v>
      </c>
      <c r="DF3" s="165" t="s">
        <v>9</v>
      </c>
      <c r="DG3" s="165"/>
      <c r="DH3" s="159" t="s">
        <v>5</v>
      </c>
      <c r="DI3" s="166" t="s">
        <v>6</v>
      </c>
      <c r="DJ3" s="165" t="s">
        <v>9</v>
      </c>
      <c r="DK3" s="165"/>
      <c r="DL3" s="159" t="s">
        <v>5</v>
      </c>
      <c r="DM3" s="166" t="s">
        <v>6</v>
      </c>
      <c r="DN3" s="165" t="s">
        <v>9</v>
      </c>
      <c r="DO3" s="165"/>
      <c r="DP3" s="159" t="s">
        <v>5</v>
      </c>
      <c r="DQ3" s="166" t="s">
        <v>6</v>
      </c>
      <c r="DR3" s="165" t="s">
        <v>9</v>
      </c>
      <c r="DS3" s="165"/>
      <c r="DT3" s="159" t="s">
        <v>5</v>
      </c>
      <c r="DU3" s="166" t="s">
        <v>6</v>
      </c>
      <c r="DV3" s="165" t="s">
        <v>9</v>
      </c>
      <c r="DW3" s="165"/>
      <c r="DX3" s="159" t="s">
        <v>5</v>
      </c>
      <c r="DY3" s="166" t="s">
        <v>6</v>
      </c>
      <c r="DZ3" s="165" t="s">
        <v>9</v>
      </c>
      <c r="EA3" s="165"/>
      <c r="EB3" s="159" t="s">
        <v>5</v>
      </c>
      <c r="EC3" s="166" t="s">
        <v>6</v>
      </c>
      <c r="ED3" s="165" t="s">
        <v>9</v>
      </c>
      <c r="EE3" s="165"/>
      <c r="EF3" s="159" t="s">
        <v>5</v>
      </c>
      <c r="EG3" s="166" t="s">
        <v>6</v>
      </c>
      <c r="EH3" s="165" t="s">
        <v>9</v>
      </c>
      <c r="EI3" s="165"/>
      <c r="EJ3" s="159" t="s">
        <v>5</v>
      </c>
      <c r="EK3" s="166" t="s">
        <v>6</v>
      </c>
      <c r="EL3" s="165" t="s">
        <v>9</v>
      </c>
      <c r="EM3" s="165"/>
      <c r="EN3" s="159" t="s">
        <v>5</v>
      </c>
      <c r="EO3" s="166" t="s">
        <v>6</v>
      </c>
      <c r="EP3" s="165" t="s">
        <v>9</v>
      </c>
      <c r="EQ3" s="165"/>
      <c r="ER3" s="159" t="s">
        <v>5</v>
      </c>
      <c r="ES3" s="166" t="s">
        <v>6</v>
      </c>
      <c r="ET3" s="165" t="s">
        <v>9</v>
      </c>
      <c r="EU3" s="165"/>
      <c r="EV3" s="159" t="s">
        <v>5</v>
      </c>
      <c r="EW3" s="166" t="s">
        <v>6</v>
      </c>
      <c r="EX3" s="165" t="s">
        <v>9</v>
      </c>
      <c r="EY3" s="165"/>
      <c r="EZ3" s="159" t="s">
        <v>5</v>
      </c>
      <c r="FA3" s="166" t="s">
        <v>6</v>
      </c>
      <c r="FB3" s="165" t="s">
        <v>9</v>
      </c>
      <c r="FC3" s="165"/>
      <c r="FD3" s="159" t="s">
        <v>5</v>
      </c>
      <c r="FE3" s="166" t="s">
        <v>6</v>
      </c>
      <c r="FF3" s="165" t="s">
        <v>9</v>
      </c>
      <c r="FG3" s="165"/>
      <c r="FH3" s="159" t="s">
        <v>5</v>
      </c>
      <c r="FI3" s="192" t="s">
        <v>6</v>
      </c>
      <c r="FJ3" s="165" t="s">
        <v>9</v>
      </c>
      <c r="FK3" s="165"/>
      <c r="FL3" s="159" t="s">
        <v>5</v>
      </c>
      <c r="FM3" s="166" t="s">
        <v>6</v>
      </c>
      <c r="FN3" s="165" t="s">
        <v>9</v>
      </c>
      <c r="FO3" s="182"/>
    </row>
    <row r="4" spans="1:172" s="119" customFormat="1" ht="57" customHeight="1">
      <c r="A4" s="191"/>
      <c r="B4" s="145"/>
      <c r="C4" s="145"/>
      <c r="D4" s="145"/>
      <c r="E4" s="150"/>
      <c r="F4" s="150"/>
      <c r="G4" s="153"/>
      <c r="H4" s="156"/>
      <c r="I4" s="158"/>
      <c r="J4" s="36" t="s">
        <v>8</v>
      </c>
      <c r="K4" s="36" t="s">
        <v>7</v>
      </c>
      <c r="L4" s="156"/>
      <c r="M4" s="158"/>
      <c r="N4" s="36" t="s">
        <v>8</v>
      </c>
      <c r="O4" s="36" t="s">
        <v>7</v>
      </c>
      <c r="P4" s="156"/>
      <c r="Q4" s="158"/>
      <c r="R4" s="36" t="s">
        <v>8</v>
      </c>
      <c r="S4" s="36" t="s">
        <v>7</v>
      </c>
      <c r="T4" s="156"/>
      <c r="U4" s="158"/>
      <c r="V4" s="36" t="s">
        <v>8</v>
      </c>
      <c r="W4" s="36" t="s">
        <v>7</v>
      </c>
      <c r="X4" s="156"/>
      <c r="Y4" s="158"/>
      <c r="Z4" s="36" t="s">
        <v>8</v>
      </c>
      <c r="AA4" s="36" t="s">
        <v>7</v>
      </c>
      <c r="AB4" s="156"/>
      <c r="AC4" s="158"/>
      <c r="AD4" s="36" t="s">
        <v>8</v>
      </c>
      <c r="AE4" s="36" t="s">
        <v>7</v>
      </c>
      <c r="AF4" s="156"/>
      <c r="AG4" s="158"/>
      <c r="AH4" s="36" t="s">
        <v>8</v>
      </c>
      <c r="AI4" s="36" t="s">
        <v>7</v>
      </c>
      <c r="AJ4" s="156"/>
      <c r="AK4" s="158"/>
      <c r="AL4" s="36" t="s">
        <v>8</v>
      </c>
      <c r="AM4" s="36" t="s">
        <v>7</v>
      </c>
      <c r="AN4" s="156"/>
      <c r="AO4" s="158"/>
      <c r="AP4" s="36" t="s">
        <v>8</v>
      </c>
      <c r="AQ4" s="36" t="s">
        <v>7</v>
      </c>
      <c r="AR4" s="156"/>
      <c r="AS4" s="158"/>
      <c r="AT4" s="36" t="s">
        <v>8</v>
      </c>
      <c r="AU4" s="36" t="s">
        <v>7</v>
      </c>
      <c r="AV4" s="156"/>
      <c r="AW4" s="158"/>
      <c r="AX4" s="36" t="s">
        <v>8</v>
      </c>
      <c r="AY4" s="36" t="s">
        <v>7</v>
      </c>
      <c r="AZ4" s="156"/>
      <c r="BA4" s="158"/>
      <c r="BB4" s="36" t="s">
        <v>8</v>
      </c>
      <c r="BC4" s="36" t="s">
        <v>7</v>
      </c>
      <c r="BD4" s="156"/>
      <c r="BE4" s="186"/>
      <c r="BF4" s="36" t="s">
        <v>8</v>
      </c>
      <c r="BG4" s="36" t="s">
        <v>7</v>
      </c>
      <c r="BH4" s="156"/>
      <c r="BI4" s="158"/>
      <c r="BJ4" s="36" t="s">
        <v>8</v>
      </c>
      <c r="BK4" s="36" t="s">
        <v>7</v>
      </c>
      <c r="BL4" s="145"/>
      <c r="BM4" s="164"/>
      <c r="BN4" s="6" t="s">
        <v>8</v>
      </c>
      <c r="BO4" s="6" t="s">
        <v>7</v>
      </c>
      <c r="BP4" s="145"/>
      <c r="BQ4" s="167"/>
      <c r="BR4" s="6" t="s">
        <v>8</v>
      </c>
      <c r="BS4" s="6" t="s">
        <v>7</v>
      </c>
      <c r="BT4" s="145"/>
      <c r="BU4" s="167"/>
      <c r="BV4" s="6" t="s">
        <v>8</v>
      </c>
      <c r="BW4" s="6" t="s">
        <v>7</v>
      </c>
      <c r="BX4" s="145"/>
      <c r="BY4" s="167"/>
      <c r="BZ4" s="6" t="s">
        <v>8</v>
      </c>
      <c r="CA4" s="6" t="s">
        <v>7</v>
      </c>
      <c r="CB4" s="145"/>
      <c r="CC4" s="167"/>
      <c r="CD4" s="6" t="s">
        <v>8</v>
      </c>
      <c r="CE4" s="6" t="s">
        <v>7</v>
      </c>
      <c r="CF4" s="145"/>
      <c r="CG4" s="167"/>
      <c r="CH4" s="6" t="s">
        <v>8</v>
      </c>
      <c r="CI4" s="6" t="s">
        <v>7</v>
      </c>
      <c r="CJ4" s="145"/>
      <c r="CK4" s="167"/>
      <c r="CL4" s="6" t="s">
        <v>8</v>
      </c>
      <c r="CM4" s="6" t="s">
        <v>7</v>
      </c>
      <c r="CN4" s="145"/>
      <c r="CO4" s="167"/>
      <c r="CP4" s="6" t="s">
        <v>8</v>
      </c>
      <c r="CQ4" s="6" t="s">
        <v>7</v>
      </c>
      <c r="CR4" s="145"/>
      <c r="CS4" s="167"/>
      <c r="CT4" s="6" t="s">
        <v>8</v>
      </c>
      <c r="CU4" s="6" t="s">
        <v>7</v>
      </c>
      <c r="CV4" s="145"/>
      <c r="CW4" s="167"/>
      <c r="CX4" s="6" t="s">
        <v>8</v>
      </c>
      <c r="CY4" s="6" t="s">
        <v>7</v>
      </c>
      <c r="CZ4" s="145"/>
      <c r="DA4" s="164"/>
      <c r="DB4" s="6" t="s">
        <v>8</v>
      </c>
      <c r="DC4" s="6" t="s">
        <v>7</v>
      </c>
      <c r="DD4" s="145"/>
      <c r="DE4" s="167"/>
      <c r="DF4" s="6" t="s">
        <v>8</v>
      </c>
      <c r="DG4" s="6" t="s">
        <v>7</v>
      </c>
      <c r="DH4" s="145"/>
      <c r="DI4" s="167"/>
      <c r="DJ4" s="6" t="s">
        <v>8</v>
      </c>
      <c r="DK4" s="6" t="s">
        <v>7</v>
      </c>
      <c r="DL4" s="145"/>
      <c r="DM4" s="167"/>
      <c r="DN4" s="6" t="s">
        <v>8</v>
      </c>
      <c r="DO4" s="6" t="s">
        <v>7</v>
      </c>
      <c r="DP4" s="145"/>
      <c r="DQ4" s="167"/>
      <c r="DR4" s="6" t="s">
        <v>8</v>
      </c>
      <c r="DS4" s="6" t="s">
        <v>7</v>
      </c>
      <c r="DT4" s="145"/>
      <c r="DU4" s="167"/>
      <c r="DV4" s="6" t="s">
        <v>8</v>
      </c>
      <c r="DW4" s="6" t="s">
        <v>7</v>
      </c>
      <c r="DX4" s="145"/>
      <c r="DY4" s="167"/>
      <c r="DZ4" s="6" t="s">
        <v>8</v>
      </c>
      <c r="EA4" s="6" t="s">
        <v>7</v>
      </c>
      <c r="EB4" s="145"/>
      <c r="EC4" s="167"/>
      <c r="ED4" s="6" t="s">
        <v>8</v>
      </c>
      <c r="EE4" s="6" t="s">
        <v>7</v>
      </c>
      <c r="EF4" s="145"/>
      <c r="EG4" s="167"/>
      <c r="EH4" s="6" t="s">
        <v>8</v>
      </c>
      <c r="EI4" s="6" t="s">
        <v>7</v>
      </c>
      <c r="EJ4" s="145"/>
      <c r="EK4" s="167"/>
      <c r="EL4" s="6" t="s">
        <v>8</v>
      </c>
      <c r="EM4" s="6" t="s">
        <v>7</v>
      </c>
      <c r="EN4" s="145"/>
      <c r="EO4" s="167"/>
      <c r="EP4" s="6" t="s">
        <v>8</v>
      </c>
      <c r="EQ4" s="6" t="s">
        <v>7</v>
      </c>
      <c r="ER4" s="145"/>
      <c r="ES4" s="167"/>
      <c r="ET4" s="6" t="s">
        <v>8</v>
      </c>
      <c r="EU4" s="6" t="s">
        <v>7</v>
      </c>
      <c r="EV4" s="145"/>
      <c r="EW4" s="167"/>
      <c r="EX4" s="6" t="s">
        <v>8</v>
      </c>
      <c r="EY4" s="6" t="s">
        <v>7</v>
      </c>
      <c r="EZ4" s="145"/>
      <c r="FA4" s="167"/>
      <c r="FB4" s="6" t="s">
        <v>8</v>
      </c>
      <c r="FC4" s="6" t="s">
        <v>7</v>
      </c>
      <c r="FD4" s="145"/>
      <c r="FE4" s="167"/>
      <c r="FF4" s="6" t="s">
        <v>8</v>
      </c>
      <c r="FG4" s="6" t="s">
        <v>7</v>
      </c>
      <c r="FH4" s="145"/>
      <c r="FI4" s="193"/>
      <c r="FJ4" s="6" t="s">
        <v>8</v>
      </c>
      <c r="FK4" s="6" t="s">
        <v>7</v>
      </c>
      <c r="FL4" s="145"/>
      <c r="FM4" s="167"/>
      <c r="FN4" s="6" t="s">
        <v>8</v>
      </c>
      <c r="FO4" s="118" t="s">
        <v>7</v>
      </c>
      <c r="FP4" s="119" t="s">
        <v>108</v>
      </c>
    </row>
    <row r="5" spans="1:171" s="10" customFormat="1" ht="12.75">
      <c r="A5" s="65">
        <v>1</v>
      </c>
      <c r="B5" s="25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2">
        <v>9</v>
      </c>
      <c r="J5" s="9">
        <v>10</v>
      </c>
      <c r="K5" s="2">
        <v>11</v>
      </c>
      <c r="L5" s="9">
        <v>12</v>
      </c>
      <c r="M5" s="9">
        <v>13</v>
      </c>
      <c r="N5" s="9">
        <v>14</v>
      </c>
      <c r="O5" s="9">
        <v>15</v>
      </c>
      <c r="P5" s="9">
        <v>12</v>
      </c>
      <c r="Q5" s="9"/>
      <c r="R5" s="9"/>
      <c r="S5" s="9"/>
      <c r="T5" s="9">
        <v>12</v>
      </c>
      <c r="U5" s="9"/>
      <c r="V5" s="9"/>
      <c r="W5" s="9"/>
      <c r="X5" s="9">
        <v>12</v>
      </c>
      <c r="Y5" s="9"/>
      <c r="Z5" s="9"/>
      <c r="AA5" s="9"/>
      <c r="AB5" s="9">
        <v>12</v>
      </c>
      <c r="AC5" s="9"/>
      <c r="AD5" s="9"/>
      <c r="AE5" s="9"/>
      <c r="AF5" s="9">
        <v>12</v>
      </c>
      <c r="AG5" s="9"/>
      <c r="AH5" s="9"/>
      <c r="AI5" s="9"/>
      <c r="AJ5" s="9">
        <v>12</v>
      </c>
      <c r="AK5" s="9"/>
      <c r="AL5" s="9"/>
      <c r="AM5" s="9"/>
      <c r="AN5" s="9">
        <v>12</v>
      </c>
      <c r="AO5" s="9"/>
      <c r="AP5" s="9"/>
      <c r="AQ5" s="9"/>
      <c r="AR5" s="9">
        <v>12</v>
      </c>
      <c r="AS5" s="9"/>
      <c r="AT5" s="9"/>
      <c r="AU5" s="9"/>
      <c r="AV5" s="9">
        <v>12</v>
      </c>
      <c r="AW5" s="9"/>
      <c r="AX5" s="9"/>
      <c r="AY5" s="9"/>
      <c r="AZ5" s="9">
        <v>12</v>
      </c>
      <c r="BA5" s="9"/>
      <c r="BB5" s="9"/>
      <c r="BC5" s="9"/>
      <c r="BD5" s="9">
        <v>12</v>
      </c>
      <c r="BE5" s="9"/>
      <c r="BF5" s="9"/>
      <c r="BG5" s="9"/>
      <c r="BH5" s="9">
        <v>16</v>
      </c>
      <c r="BI5" s="9">
        <v>17</v>
      </c>
      <c r="BJ5" s="9">
        <v>18</v>
      </c>
      <c r="BK5" s="9">
        <v>19</v>
      </c>
      <c r="BL5" s="9">
        <v>20</v>
      </c>
      <c r="BM5" s="2">
        <v>21</v>
      </c>
      <c r="BN5" s="9">
        <v>22</v>
      </c>
      <c r="BO5" s="2">
        <v>23</v>
      </c>
      <c r="BP5" s="9">
        <v>12</v>
      </c>
      <c r="BQ5" s="2">
        <v>13</v>
      </c>
      <c r="BR5" s="9">
        <v>14</v>
      </c>
      <c r="BS5" s="2">
        <v>15</v>
      </c>
      <c r="BT5" s="9">
        <v>12</v>
      </c>
      <c r="BU5" s="2">
        <v>13</v>
      </c>
      <c r="BV5" s="9">
        <v>14</v>
      </c>
      <c r="BW5" s="2">
        <v>15</v>
      </c>
      <c r="BX5" s="9">
        <v>12</v>
      </c>
      <c r="BY5" s="2">
        <v>13</v>
      </c>
      <c r="BZ5" s="9">
        <v>14</v>
      </c>
      <c r="CA5" s="2">
        <v>15</v>
      </c>
      <c r="CB5" s="9">
        <v>12</v>
      </c>
      <c r="CC5" s="2">
        <v>13</v>
      </c>
      <c r="CD5" s="9">
        <v>14</v>
      </c>
      <c r="CE5" s="2">
        <v>15</v>
      </c>
      <c r="CF5" s="9">
        <v>12</v>
      </c>
      <c r="CG5" s="2">
        <v>13</v>
      </c>
      <c r="CH5" s="9">
        <v>14</v>
      </c>
      <c r="CI5" s="2">
        <v>15</v>
      </c>
      <c r="CJ5" s="9">
        <v>12</v>
      </c>
      <c r="CK5" s="2">
        <v>13</v>
      </c>
      <c r="CL5" s="9">
        <v>14</v>
      </c>
      <c r="CM5" s="2">
        <v>15</v>
      </c>
      <c r="CN5" s="9">
        <v>12</v>
      </c>
      <c r="CO5" s="2">
        <v>13</v>
      </c>
      <c r="CP5" s="9">
        <v>14</v>
      </c>
      <c r="CQ5" s="2">
        <v>15</v>
      </c>
      <c r="CR5" s="9">
        <v>12</v>
      </c>
      <c r="CS5" s="2">
        <v>13</v>
      </c>
      <c r="CT5" s="9">
        <v>14</v>
      </c>
      <c r="CU5" s="2">
        <v>15</v>
      </c>
      <c r="CV5" s="9">
        <v>12</v>
      </c>
      <c r="CW5" s="2">
        <v>13</v>
      </c>
      <c r="CX5" s="9">
        <v>14</v>
      </c>
      <c r="CY5" s="2">
        <v>15</v>
      </c>
      <c r="CZ5" s="9">
        <v>12</v>
      </c>
      <c r="DA5" s="2">
        <v>13</v>
      </c>
      <c r="DB5" s="9">
        <v>14</v>
      </c>
      <c r="DC5" s="2">
        <v>15</v>
      </c>
      <c r="DD5" s="9">
        <v>12</v>
      </c>
      <c r="DE5" s="2">
        <v>13</v>
      </c>
      <c r="DF5" s="9">
        <v>14</v>
      </c>
      <c r="DG5" s="2">
        <v>15</v>
      </c>
      <c r="DH5" s="9">
        <v>24</v>
      </c>
      <c r="DI5" s="2">
        <v>25</v>
      </c>
      <c r="DJ5" s="9">
        <v>26</v>
      </c>
      <c r="DK5" s="2">
        <v>27</v>
      </c>
      <c r="DL5" s="9">
        <v>28</v>
      </c>
      <c r="DM5" s="2">
        <v>29</v>
      </c>
      <c r="DN5" s="9">
        <v>30</v>
      </c>
      <c r="DO5" s="2">
        <v>31</v>
      </c>
      <c r="DP5" s="9">
        <v>12</v>
      </c>
      <c r="DQ5" s="2">
        <v>13</v>
      </c>
      <c r="DR5" s="9">
        <v>14</v>
      </c>
      <c r="DS5" s="2">
        <v>15</v>
      </c>
      <c r="DT5" s="9">
        <v>12</v>
      </c>
      <c r="DU5" s="2">
        <v>13</v>
      </c>
      <c r="DV5" s="9">
        <v>14</v>
      </c>
      <c r="DW5" s="2">
        <v>15</v>
      </c>
      <c r="DX5" s="9">
        <v>12</v>
      </c>
      <c r="DY5" s="2">
        <v>13</v>
      </c>
      <c r="DZ5" s="9">
        <v>14</v>
      </c>
      <c r="EA5" s="2">
        <v>15</v>
      </c>
      <c r="EB5" s="9">
        <v>12</v>
      </c>
      <c r="EC5" s="2">
        <v>13</v>
      </c>
      <c r="ED5" s="9">
        <v>14</v>
      </c>
      <c r="EE5" s="2">
        <v>15</v>
      </c>
      <c r="EF5" s="9">
        <v>12</v>
      </c>
      <c r="EG5" s="2">
        <v>13</v>
      </c>
      <c r="EH5" s="9">
        <v>14</v>
      </c>
      <c r="EI5" s="2">
        <v>15</v>
      </c>
      <c r="EJ5" s="9">
        <v>12</v>
      </c>
      <c r="EK5" s="2">
        <v>13</v>
      </c>
      <c r="EL5" s="9">
        <v>14</v>
      </c>
      <c r="EM5" s="2">
        <v>15</v>
      </c>
      <c r="EN5" s="9">
        <v>12</v>
      </c>
      <c r="EO5" s="2">
        <v>13</v>
      </c>
      <c r="EP5" s="9">
        <v>14</v>
      </c>
      <c r="EQ5" s="2">
        <v>15</v>
      </c>
      <c r="ER5" s="9">
        <v>12</v>
      </c>
      <c r="ES5" s="2">
        <v>13</v>
      </c>
      <c r="ET5" s="9">
        <v>14</v>
      </c>
      <c r="EU5" s="2">
        <v>15</v>
      </c>
      <c r="EV5" s="9">
        <v>12</v>
      </c>
      <c r="EW5" s="2">
        <v>13</v>
      </c>
      <c r="EX5" s="9">
        <v>14</v>
      </c>
      <c r="EY5" s="2">
        <v>15</v>
      </c>
      <c r="EZ5" s="9">
        <v>12</v>
      </c>
      <c r="FA5" s="2">
        <v>13</v>
      </c>
      <c r="FB5" s="9">
        <v>14</v>
      </c>
      <c r="FC5" s="2">
        <v>15</v>
      </c>
      <c r="FD5" s="9">
        <v>12</v>
      </c>
      <c r="FE5" s="2">
        <v>13</v>
      </c>
      <c r="FF5" s="9">
        <v>14</v>
      </c>
      <c r="FG5" s="2">
        <v>15</v>
      </c>
      <c r="FH5" s="9">
        <v>32</v>
      </c>
      <c r="FI5" s="2">
        <v>33</v>
      </c>
      <c r="FJ5" s="9">
        <v>34</v>
      </c>
      <c r="FK5" s="2">
        <v>35</v>
      </c>
      <c r="FL5" s="9" t="s">
        <v>69</v>
      </c>
      <c r="FM5" s="2" t="s">
        <v>70</v>
      </c>
      <c r="FN5" s="9">
        <v>38</v>
      </c>
      <c r="FO5" s="39">
        <v>39</v>
      </c>
    </row>
    <row r="6" spans="1:171" s="51" customFormat="1" ht="22.5" customHeight="1">
      <c r="A6" s="66" t="s">
        <v>12</v>
      </c>
      <c r="B6" s="177" t="s">
        <v>45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78"/>
      <c r="DF6" s="178"/>
      <c r="DG6" s="178"/>
      <c r="DH6" s="178"/>
      <c r="DI6" s="178"/>
      <c r="DJ6" s="178"/>
      <c r="DK6" s="178"/>
      <c r="DL6" s="178"/>
      <c r="DM6" s="178"/>
      <c r="DN6" s="178"/>
      <c r="DO6" s="178"/>
      <c r="DP6" s="178"/>
      <c r="DQ6" s="178"/>
      <c r="DR6" s="178"/>
      <c r="DS6" s="178"/>
      <c r="DT6" s="178"/>
      <c r="DU6" s="178"/>
      <c r="DV6" s="178"/>
      <c r="DW6" s="178"/>
      <c r="DX6" s="178"/>
      <c r="DY6" s="178"/>
      <c r="DZ6" s="178"/>
      <c r="EA6" s="178"/>
      <c r="EB6" s="178"/>
      <c r="EC6" s="178"/>
      <c r="ED6" s="178"/>
      <c r="EE6" s="178"/>
      <c r="EF6" s="178"/>
      <c r="EG6" s="178"/>
      <c r="EH6" s="178"/>
      <c r="EI6" s="178"/>
      <c r="EJ6" s="178"/>
      <c r="EK6" s="178"/>
      <c r="EL6" s="178"/>
      <c r="EM6" s="178"/>
      <c r="EN6" s="178"/>
      <c r="EO6" s="178"/>
      <c r="EP6" s="178"/>
      <c r="EQ6" s="178"/>
      <c r="ER6" s="178"/>
      <c r="ES6" s="178"/>
      <c r="ET6" s="178"/>
      <c r="EU6" s="178"/>
      <c r="EV6" s="178"/>
      <c r="EW6" s="178"/>
      <c r="EX6" s="178"/>
      <c r="EY6" s="178"/>
      <c r="EZ6" s="178"/>
      <c r="FA6" s="178"/>
      <c r="FB6" s="178"/>
      <c r="FC6" s="178"/>
      <c r="FD6" s="178"/>
      <c r="FE6" s="178"/>
      <c r="FF6" s="178"/>
      <c r="FG6" s="178"/>
      <c r="FH6" s="178"/>
      <c r="FI6" s="178"/>
      <c r="FJ6" s="178"/>
      <c r="FK6" s="178"/>
      <c r="FL6" s="178"/>
      <c r="FM6" s="178"/>
      <c r="FN6" s="178"/>
      <c r="FO6" s="179"/>
    </row>
    <row r="7" spans="1:171" ht="12.75">
      <c r="A7" s="67"/>
      <c r="B7" s="26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>
        <f aca="true" t="shared" si="0" ref="BH7:BK9">L7+P7+T7+X7+AB7+AF7+AJ7+AN7+AR7+AV7+AZ7+BD7</f>
        <v>0</v>
      </c>
      <c r="BI7" s="3">
        <f t="shared" si="0"/>
        <v>0</v>
      </c>
      <c r="BJ7" s="3">
        <f t="shared" si="0"/>
        <v>0</v>
      </c>
      <c r="BK7" s="3">
        <f t="shared" si="0"/>
        <v>0</v>
      </c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>
        <f aca="true" t="shared" si="1" ref="DH7:DK9">BL7+BP7+BT7+BX7+CB7+CF7+CJ7+CN7+CR7+CV7+CZ7+DD7</f>
        <v>0</v>
      </c>
      <c r="DI7" s="3">
        <f t="shared" si="1"/>
        <v>0</v>
      </c>
      <c r="DJ7" s="3">
        <f t="shared" si="1"/>
        <v>0</v>
      </c>
      <c r="DK7" s="3">
        <f t="shared" si="1"/>
        <v>0</v>
      </c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>
        <f aca="true" t="shared" si="2" ref="FH7:FK9">DL7+DP7+DT7+DX7+EB7+EF7+EJ7+EN7+ER7+EV7+EZ7+FD7</f>
        <v>0</v>
      </c>
      <c r="FI7" s="3">
        <f t="shared" si="2"/>
        <v>0</v>
      </c>
      <c r="FJ7" s="3">
        <f t="shared" si="2"/>
        <v>0</v>
      </c>
      <c r="FK7" s="3">
        <f t="shared" si="2"/>
        <v>0</v>
      </c>
      <c r="FL7" s="3">
        <f aca="true" t="shared" si="3" ref="FL7:FO9">H7+BH7-DH7-FH7</f>
        <v>0</v>
      </c>
      <c r="FM7" s="60">
        <f t="shared" si="3"/>
        <v>0</v>
      </c>
      <c r="FN7" s="3">
        <f t="shared" si="3"/>
        <v>0</v>
      </c>
      <c r="FO7" s="40">
        <f t="shared" si="3"/>
        <v>0</v>
      </c>
    </row>
    <row r="8" spans="1:171" ht="12.75">
      <c r="A8" s="64"/>
      <c r="B8" s="27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3">
        <f t="shared" si="0"/>
        <v>0</v>
      </c>
      <c r="BI8" s="3">
        <f t="shared" si="0"/>
        <v>0</v>
      </c>
      <c r="BJ8" s="3">
        <f t="shared" si="0"/>
        <v>0</v>
      </c>
      <c r="BK8" s="3">
        <f t="shared" si="0"/>
        <v>0</v>
      </c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3">
        <f t="shared" si="1"/>
        <v>0</v>
      </c>
      <c r="DI8" s="3">
        <f t="shared" si="1"/>
        <v>0</v>
      </c>
      <c r="DJ8" s="3">
        <f t="shared" si="1"/>
        <v>0</v>
      </c>
      <c r="DK8" s="3">
        <f t="shared" si="1"/>
        <v>0</v>
      </c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3">
        <f t="shared" si="2"/>
        <v>0</v>
      </c>
      <c r="FI8" s="3">
        <f t="shared" si="2"/>
        <v>0</v>
      </c>
      <c r="FJ8" s="3">
        <f t="shared" si="2"/>
        <v>0</v>
      </c>
      <c r="FK8" s="3">
        <f t="shared" si="2"/>
        <v>0</v>
      </c>
      <c r="FL8" s="3">
        <f t="shared" si="3"/>
        <v>0</v>
      </c>
      <c r="FM8" s="60">
        <f t="shared" si="3"/>
        <v>0</v>
      </c>
      <c r="FN8" s="3">
        <f t="shared" si="3"/>
        <v>0</v>
      </c>
      <c r="FO8" s="40">
        <f t="shared" si="3"/>
        <v>0</v>
      </c>
    </row>
    <row r="9" spans="1:171" ht="12.75">
      <c r="A9" s="68"/>
      <c r="B9" s="19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41">
        <f t="shared" si="0"/>
        <v>0</v>
      </c>
      <c r="BI9" s="41">
        <f t="shared" si="0"/>
        <v>0</v>
      </c>
      <c r="BJ9" s="41">
        <f t="shared" si="0"/>
        <v>0</v>
      </c>
      <c r="BK9" s="41">
        <f t="shared" si="0"/>
        <v>0</v>
      </c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3">
        <f t="shared" si="1"/>
        <v>0</v>
      </c>
      <c r="DI9" s="3">
        <f t="shared" si="1"/>
        <v>0</v>
      </c>
      <c r="DJ9" s="3">
        <f t="shared" si="1"/>
        <v>0</v>
      </c>
      <c r="DK9" s="3">
        <f t="shared" si="1"/>
        <v>0</v>
      </c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3">
        <f t="shared" si="2"/>
        <v>0</v>
      </c>
      <c r="FI9" s="3">
        <f t="shared" si="2"/>
        <v>0</v>
      </c>
      <c r="FJ9" s="3">
        <f t="shared" si="2"/>
        <v>0</v>
      </c>
      <c r="FK9" s="3">
        <f t="shared" si="2"/>
        <v>0</v>
      </c>
      <c r="FL9" s="3">
        <f t="shared" si="3"/>
        <v>0</v>
      </c>
      <c r="FM9" s="60">
        <f t="shared" si="3"/>
        <v>0</v>
      </c>
      <c r="FN9" s="3">
        <f t="shared" si="3"/>
        <v>0</v>
      </c>
      <c r="FO9" s="40">
        <f t="shared" si="3"/>
        <v>0</v>
      </c>
    </row>
    <row r="10" spans="1:171" s="35" customFormat="1" ht="14.25">
      <c r="A10" s="69"/>
      <c r="B10" s="44" t="s">
        <v>49</v>
      </c>
      <c r="C10" s="53"/>
      <c r="D10" s="53"/>
      <c r="E10" s="53"/>
      <c r="F10" s="53"/>
      <c r="G10" s="53"/>
      <c r="H10" s="53">
        <f aca="true" t="shared" si="4" ref="H10:AR10">SUM(H7:H9)</f>
        <v>0</v>
      </c>
      <c r="I10" s="53">
        <f t="shared" si="4"/>
        <v>0</v>
      </c>
      <c r="J10" s="53">
        <f t="shared" si="4"/>
        <v>0</v>
      </c>
      <c r="K10" s="53">
        <f t="shared" si="4"/>
        <v>0</v>
      </c>
      <c r="L10" s="53">
        <f t="shared" si="4"/>
        <v>0</v>
      </c>
      <c r="M10" s="53">
        <f t="shared" si="4"/>
        <v>0</v>
      </c>
      <c r="N10" s="53">
        <f t="shared" si="4"/>
        <v>0</v>
      </c>
      <c r="O10" s="53">
        <f t="shared" si="4"/>
        <v>0</v>
      </c>
      <c r="P10" s="53">
        <f t="shared" si="4"/>
        <v>0</v>
      </c>
      <c r="Q10" s="53">
        <f t="shared" si="4"/>
        <v>0</v>
      </c>
      <c r="R10" s="53">
        <f t="shared" si="4"/>
        <v>0</v>
      </c>
      <c r="S10" s="53">
        <f t="shared" si="4"/>
        <v>0</v>
      </c>
      <c r="T10" s="53">
        <f t="shared" si="4"/>
        <v>0</v>
      </c>
      <c r="U10" s="53">
        <f t="shared" si="4"/>
        <v>0</v>
      </c>
      <c r="V10" s="53">
        <f t="shared" si="4"/>
        <v>0</v>
      </c>
      <c r="W10" s="53">
        <f t="shared" si="4"/>
        <v>0</v>
      </c>
      <c r="X10" s="53">
        <f t="shared" si="4"/>
        <v>0</v>
      </c>
      <c r="Y10" s="53">
        <f t="shared" si="4"/>
        <v>0</v>
      </c>
      <c r="Z10" s="53">
        <f t="shared" si="4"/>
        <v>0</v>
      </c>
      <c r="AA10" s="53">
        <f t="shared" si="4"/>
        <v>0</v>
      </c>
      <c r="AB10" s="53">
        <f t="shared" si="4"/>
        <v>0</v>
      </c>
      <c r="AC10" s="53">
        <f t="shared" si="4"/>
        <v>0</v>
      </c>
      <c r="AD10" s="53">
        <f t="shared" si="4"/>
        <v>0</v>
      </c>
      <c r="AE10" s="53">
        <f t="shared" si="4"/>
        <v>0</v>
      </c>
      <c r="AF10" s="53">
        <f t="shared" si="4"/>
        <v>0</v>
      </c>
      <c r="AG10" s="53">
        <f t="shared" si="4"/>
        <v>0</v>
      </c>
      <c r="AH10" s="53">
        <f t="shared" si="4"/>
        <v>0</v>
      </c>
      <c r="AI10" s="53">
        <f t="shared" si="4"/>
        <v>0</v>
      </c>
      <c r="AJ10" s="53">
        <f t="shared" si="4"/>
        <v>0</v>
      </c>
      <c r="AK10" s="53">
        <f t="shared" si="4"/>
        <v>0</v>
      </c>
      <c r="AL10" s="53">
        <f t="shared" si="4"/>
        <v>0</v>
      </c>
      <c r="AM10" s="53">
        <f t="shared" si="4"/>
        <v>0</v>
      </c>
      <c r="AN10" s="53">
        <f t="shared" si="4"/>
        <v>0</v>
      </c>
      <c r="AO10" s="53">
        <f t="shared" si="4"/>
        <v>0</v>
      </c>
      <c r="AP10" s="53">
        <f t="shared" si="4"/>
        <v>0</v>
      </c>
      <c r="AQ10" s="53">
        <f t="shared" si="4"/>
        <v>0</v>
      </c>
      <c r="AR10" s="53">
        <f t="shared" si="4"/>
        <v>0</v>
      </c>
      <c r="AS10" s="53"/>
      <c r="AT10" s="53"/>
      <c r="AU10" s="53"/>
      <c r="AV10" s="53">
        <f>SUM(AV7:AV9)</f>
        <v>0</v>
      </c>
      <c r="AW10" s="53"/>
      <c r="AX10" s="53"/>
      <c r="AY10" s="53"/>
      <c r="AZ10" s="53">
        <f>SUM(AZ7:AZ9)</f>
        <v>0</v>
      </c>
      <c r="BA10" s="53"/>
      <c r="BB10" s="53"/>
      <c r="BC10" s="53"/>
      <c r="BD10" s="53">
        <f>SUM(BD7:BD9)</f>
        <v>0</v>
      </c>
      <c r="BE10" s="53"/>
      <c r="BF10" s="53"/>
      <c r="BG10" s="53"/>
      <c r="BH10" s="20">
        <f aca="true" t="shared" si="5" ref="BH10:CM10">SUM(BH7:BH9)</f>
        <v>0</v>
      </c>
      <c r="BI10" s="20">
        <f t="shared" si="5"/>
        <v>0</v>
      </c>
      <c r="BJ10" s="20">
        <f t="shared" si="5"/>
        <v>0</v>
      </c>
      <c r="BK10" s="20">
        <f t="shared" si="5"/>
        <v>0</v>
      </c>
      <c r="BL10" s="53">
        <f t="shared" si="5"/>
        <v>0</v>
      </c>
      <c r="BM10" s="53">
        <f t="shared" si="5"/>
        <v>0</v>
      </c>
      <c r="BN10" s="53">
        <f t="shared" si="5"/>
        <v>0</v>
      </c>
      <c r="BO10" s="53">
        <f t="shared" si="5"/>
        <v>0</v>
      </c>
      <c r="BP10" s="53">
        <f t="shared" si="5"/>
        <v>0</v>
      </c>
      <c r="BQ10" s="53">
        <f t="shared" si="5"/>
        <v>0</v>
      </c>
      <c r="BR10" s="53">
        <f t="shared" si="5"/>
        <v>0</v>
      </c>
      <c r="BS10" s="53">
        <f t="shared" si="5"/>
        <v>0</v>
      </c>
      <c r="BT10" s="53">
        <f t="shared" si="5"/>
        <v>0</v>
      </c>
      <c r="BU10" s="53">
        <f t="shared" si="5"/>
        <v>0</v>
      </c>
      <c r="BV10" s="53">
        <f t="shared" si="5"/>
        <v>0</v>
      </c>
      <c r="BW10" s="53">
        <f t="shared" si="5"/>
        <v>0</v>
      </c>
      <c r="BX10" s="53">
        <f t="shared" si="5"/>
        <v>0</v>
      </c>
      <c r="BY10" s="53">
        <f t="shared" si="5"/>
        <v>0</v>
      </c>
      <c r="BZ10" s="53">
        <f t="shared" si="5"/>
        <v>0</v>
      </c>
      <c r="CA10" s="53">
        <f t="shared" si="5"/>
        <v>0</v>
      </c>
      <c r="CB10" s="53">
        <f t="shared" si="5"/>
        <v>0</v>
      </c>
      <c r="CC10" s="53">
        <f t="shared" si="5"/>
        <v>0</v>
      </c>
      <c r="CD10" s="53">
        <f t="shared" si="5"/>
        <v>0</v>
      </c>
      <c r="CE10" s="53">
        <f t="shared" si="5"/>
        <v>0</v>
      </c>
      <c r="CF10" s="53">
        <f t="shared" si="5"/>
        <v>0</v>
      </c>
      <c r="CG10" s="53">
        <f t="shared" si="5"/>
        <v>0</v>
      </c>
      <c r="CH10" s="53">
        <f t="shared" si="5"/>
        <v>0</v>
      </c>
      <c r="CI10" s="53">
        <f t="shared" si="5"/>
        <v>0</v>
      </c>
      <c r="CJ10" s="53">
        <f t="shared" si="5"/>
        <v>0</v>
      </c>
      <c r="CK10" s="53">
        <f t="shared" si="5"/>
        <v>0</v>
      </c>
      <c r="CL10" s="53">
        <f t="shared" si="5"/>
        <v>0</v>
      </c>
      <c r="CM10" s="53">
        <f t="shared" si="5"/>
        <v>0</v>
      </c>
      <c r="CN10" s="53">
        <f aca="true" t="shared" si="6" ref="CN10:DS10">SUM(CN7:CN9)</f>
        <v>0</v>
      </c>
      <c r="CO10" s="53">
        <f t="shared" si="6"/>
        <v>0</v>
      </c>
      <c r="CP10" s="53">
        <f t="shared" si="6"/>
        <v>0</v>
      </c>
      <c r="CQ10" s="53">
        <f t="shared" si="6"/>
        <v>0</v>
      </c>
      <c r="CR10" s="53">
        <f t="shared" si="6"/>
        <v>0</v>
      </c>
      <c r="CS10" s="53">
        <f t="shared" si="6"/>
        <v>0</v>
      </c>
      <c r="CT10" s="53">
        <f t="shared" si="6"/>
        <v>0</v>
      </c>
      <c r="CU10" s="53">
        <f t="shared" si="6"/>
        <v>0</v>
      </c>
      <c r="CV10" s="53">
        <f t="shared" si="6"/>
        <v>0</v>
      </c>
      <c r="CW10" s="53">
        <f t="shared" si="6"/>
        <v>0</v>
      </c>
      <c r="CX10" s="53">
        <f t="shared" si="6"/>
        <v>0</v>
      </c>
      <c r="CY10" s="53">
        <f t="shared" si="6"/>
        <v>0</v>
      </c>
      <c r="CZ10" s="53">
        <f t="shared" si="6"/>
        <v>0</v>
      </c>
      <c r="DA10" s="53">
        <f t="shared" si="6"/>
        <v>0</v>
      </c>
      <c r="DB10" s="53">
        <f t="shared" si="6"/>
        <v>0</v>
      </c>
      <c r="DC10" s="53">
        <f t="shared" si="6"/>
        <v>0</v>
      </c>
      <c r="DD10" s="53">
        <f t="shared" si="6"/>
        <v>0</v>
      </c>
      <c r="DE10" s="53">
        <f t="shared" si="6"/>
        <v>0</v>
      </c>
      <c r="DF10" s="53">
        <f t="shared" si="6"/>
        <v>0</v>
      </c>
      <c r="DG10" s="53">
        <f t="shared" si="6"/>
        <v>0</v>
      </c>
      <c r="DH10" s="53">
        <f t="shared" si="6"/>
        <v>0</v>
      </c>
      <c r="DI10" s="53">
        <f t="shared" si="6"/>
        <v>0</v>
      </c>
      <c r="DJ10" s="53">
        <f t="shared" si="6"/>
        <v>0</v>
      </c>
      <c r="DK10" s="53">
        <f t="shared" si="6"/>
        <v>0</v>
      </c>
      <c r="DL10" s="53">
        <f t="shared" si="6"/>
        <v>0</v>
      </c>
      <c r="DM10" s="53">
        <f t="shared" si="6"/>
        <v>0</v>
      </c>
      <c r="DN10" s="53">
        <f t="shared" si="6"/>
        <v>0</v>
      </c>
      <c r="DO10" s="53">
        <f t="shared" si="6"/>
        <v>0</v>
      </c>
      <c r="DP10" s="53">
        <f t="shared" si="6"/>
        <v>0</v>
      </c>
      <c r="DQ10" s="53">
        <f t="shared" si="6"/>
        <v>0</v>
      </c>
      <c r="DR10" s="53">
        <f t="shared" si="6"/>
        <v>0</v>
      </c>
      <c r="DS10" s="53">
        <f t="shared" si="6"/>
        <v>0</v>
      </c>
      <c r="DT10" s="53">
        <f aca="true" t="shared" si="7" ref="DT10:EY10">SUM(DT7:DT9)</f>
        <v>0</v>
      </c>
      <c r="DU10" s="53">
        <f t="shared" si="7"/>
        <v>0</v>
      </c>
      <c r="DV10" s="53">
        <f t="shared" si="7"/>
        <v>0</v>
      </c>
      <c r="DW10" s="53">
        <f t="shared" si="7"/>
        <v>0</v>
      </c>
      <c r="DX10" s="53">
        <f t="shared" si="7"/>
        <v>0</v>
      </c>
      <c r="DY10" s="53">
        <f t="shared" si="7"/>
        <v>0</v>
      </c>
      <c r="DZ10" s="53">
        <f t="shared" si="7"/>
        <v>0</v>
      </c>
      <c r="EA10" s="53">
        <f t="shared" si="7"/>
        <v>0</v>
      </c>
      <c r="EB10" s="53">
        <f t="shared" si="7"/>
        <v>0</v>
      </c>
      <c r="EC10" s="53">
        <f t="shared" si="7"/>
        <v>0</v>
      </c>
      <c r="ED10" s="53">
        <f t="shared" si="7"/>
        <v>0</v>
      </c>
      <c r="EE10" s="53">
        <f t="shared" si="7"/>
        <v>0</v>
      </c>
      <c r="EF10" s="53">
        <f t="shared" si="7"/>
        <v>0</v>
      </c>
      <c r="EG10" s="53">
        <f t="shared" si="7"/>
        <v>0</v>
      </c>
      <c r="EH10" s="53">
        <f t="shared" si="7"/>
        <v>0</v>
      </c>
      <c r="EI10" s="53">
        <f t="shared" si="7"/>
        <v>0</v>
      </c>
      <c r="EJ10" s="53">
        <f t="shared" si="7"/>
        <v>0</v>
      </c>
      <c r="EK10" s="53">
        <f t="shared" si="7"/>
        <v>0</v>
      </c>
      <c r="EL10" s="53">
        <f t="shared" si="7"/>
        <v>0</v>
      </c>
      <c r="EM10" s="53">
        <f t="shared" si="7"/>
        <v>0</v>
      </c>
      <c r="EN10" s="53">
        <f t="shared" si="7"/>
        <v>0</v>
      </c>
      <c r="EO10" s="53">
        <f t="shared" si="7"/>
        <v>0</v>
      </c>
      <c r="EP10" s="53">
        <f t="shared" si="7"/>
        <v>0</v>
      </c>
      <c r="EQ10" s="53">
        <f t="shared" si="7"/>
        <v>0</v>
      </c>
      <c r="ER10" s="53">
        <f t="shared" si="7"/>
        <v>0</v>
      </c>
      <c r="ES10" s="53">
        <f t="shared" si="7"/>
        <v>0</v>
      </c>
      <c r="ET10" s="53">
        <f t="shared" si="7"/>
        <v>0</v>
      </c>
      <c r="EU10" s="53">
        <f t="shared" si="7"/>
        <v>0</v>
      </c>
      <c r="EV10" s="53">
        <f t="shared" si="7"/>
        <v>0</v>
      </c>
      <c r="EW10" s="53">
        <f t="shared" si="7"/>
        <v>0</v>
      </c>
      <c r="EX10" s="53">
        <f t="shared" si="7"/>
        <v>0</v>
      </c>
      <c r="EY10" s="53">
        <f t="shared" si="7"/>
        <v>0</v>
      </c>
      <c r="EZ10" s="53">
        <f aca="true" t="shared" si="8" ref="EZ10:FO10">SUM(EZ7:EZ9)</f>
        <v>0</v>
      </c>
      <c r="FA10" s="53">
        <f t="shared" si="8"/>
        <v>0</v>
      </c>
      <c r="FB10" s="53">
        <f t="shared" si="8"/>
        <v>0</v>
      </c>
      <c r="FC10" s="53">
        <f t="shared" si="8"/>
        <v>0</v>
      </c>
      <c r="FD10" s="53">
        <f t="shared" si="8"/>
        <v>0</v>
      </c>
      <c r="FE10" s="53">
        <f t="shared" si="8"/>
        <v>0</v>
      </c>
      <c r="FF10" s="53">
        <f t="shared" si="8"/>
        <v>0</v>
      </c>
      <c r="FG10" s="53">
        <f t="shared" si="8"/>
        <v>0</v>
      </c>
      <c r="FH10" s="53">
        <f t="shared" si="8"/>
        <v>0</v>
      </c>
      <c r="FI10" s="53">
        <f t="shared" si="8"/>
        <v>0</v>
      </c>
      <c r="FJ10" s="53">
        <f t="shared" si="8"/>
        <v>0</v>
      </c>
      <c r="FK10" s="53">
        <f t="shared" si="8"/>
        <v>0</v>
      </c>
      <c r="FL10" s="53">
        <f t="shared" si="8"/>
        <v>0</v>
      </c>
      <c r="FM10" s="53">
        <f t="shared" si="8"/>
        <v>0</v>
      </c>
      <c r="FN10" s="53">
        <f t="shared" si="8"/>
        <v>0</v>
      </c>
      <c r="FO10" s="54">
        <f t="shared" si="8"/>
        <v>0</v>
      </c>
    </row>
    <row r="11" spans="1:171" s="22" customFormat="1" ht="12.75">
      <c r="A11" s="70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4"/>
    </row>
    <row r="12" spans="1:171" s="51" customFormat="1" ht="22.5" customHeight="1">
      <c r="A12" s="66" t="s">
        <v>13</v>
      </c>
      <c r="B12" s="177" t="s">
        <v>66</v>
      </c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178"/>
      <c r="BY12" s="178"/>
      <c r="BZ12" s="178"/>
      <c r="CA12" s="178"/>
      <c r="CB12" s="178"/>
      <c r="CC12" s="178"/>
      <c r="CD12" s="178"/>
      <c r="CE12" s="178"/>
      <c r="CF12" s="178"/>
      <c r="CG12" s="178"/>
      <c r="CH12" s="178"/>
      <c r="CI12" s="178"/>
      <c r="CJ12" s="178"/>
      <c r="CK12" s="178"/>
      <c r="CL12" s="178"/>
      <c r="CM12" s="178"/>
      <c r="CN12" s="178"/>
      <c r="CO12" s="178"/>
      <c r="CP12" s="178"/>
      <c r="CQ12" s="178"/>
      <c r="CR12" s="178"/>
      <c r="CS12" s="178"/>
      <c r="CT12" s="178"/>
      <c r="CU12" s="178"/>
      <c r="CV12" s="178"/>
      <c r="CW12" s="178"/>
      <c r="CX12" s="178"/>
      <c r="CY12" s="178"/>
      <c r="CZ12" s="178"/>
      <c r="DA12" s="178"/>
      <c r="DB12" s="178"/>
      <c r="DC12" s="178"/>
      <c r="DD12" s="178"/>
      <c r="DE12" s="178"/>
      <c r="DF12" s="178"/>
      <c r="DG12" s="178"/>
      <c r="DH12" s="178"/>
      <c r="DI12" s="178"/>
      <c r="DJ12" s="178"/>
      <c r="DK12" s="178"/>
      <c r="DL12" s="178"/>
      <c r="DM12" s="178"/>
      <c r="DN12" s="178"/>
      <c r="DO12" s="178"/>
      <c r="DP12" s="178"/>
      <c r="DQ12" s="178"/>
      <c r="DR12" s="178"/>
      <c r="DS12" s="178"/>
      <c r="DT12" s="178"/>
      <c r="DU12" s="178"/>
      <c r="DV12" s="178"/>
      <c r="DW12" s="178"/>
      <c r="DX12" s="178"/>
      <c r="DY12" s="178"/>
      <c r="DZ12" s="178"/>
      <c r="EA12" s="178"/>
      <c r="EB12" s="178"/>
      <c r="EC12" s="178"/>
      <c r="ED12" s="178"/>
      <c r="EE12" s="178"/>
      <c r="EF12" s="178"/>
      <c r="EG12" s="178"/>
      <c r="EH12" s="178"/>
      <c r="EI12" s="178"/>
      <c r="EJ12" s="178"/>
      <c r="EK12" s="178"/>
      <c r="EL12" s="178"/>
      <c r="EM12" s="178"/>
      <c r="EN12" s="178"/>
      <c r="EO12" s="178"/>
      <c r="EP12" s="178"/>
      <c r="EQ12" s="178"/>
      <c r="ER12" s="178"/>
      <c r="ES12" s="178"/>
      <c r="ET12" s="178"/>
      <c r="EU12" s="178"/>
      <c r="EV12" s="178"/>
      <c r="EW12" s="178"/>
      <c r="EX12" s="178"/>
      <c r="EY12" s="178"/>
      <c r="EZ12" s="178"/>
      <c r="FA12" s="178"/>
      <c r="FB12" s="178"/>
      <c r="FC12" s="178"/>
      <c r="FD12" s="178"/>
      <c r="FE12" s="178"/>
      <c r="FF12" s="178"/>
      <c r="FG12" s="178"/>
      <c r="FH12" s="178"/>
      <c r="FI12" s="178"/>
      <c r="FJ12" s="178"/>
      <c r="FK12" s="178"/>
      <c r="FL12" s="178"/>
      <c r="FM12" s="178"/>
      <c r="FN12" s="178"/>
      <c r="FO12" s="179"/>
    </row>
    <row r="13" spans="1:171" s="101" customFormat="1" ht="51">
      <c r="A13" s="121" t="s">
        <v>98</v>
      </c>
      <c r="B13" s="95" t="s">
        <v>160</v>
      </c>
      <c r="C13" s="109" t="s">
        <v>159</v>
      </c>
      <c r="D13" s="102">
        <v>3000000</v>
      </c>
      <c r="E13" s="109" t="s">
        <v>158</v>
      </c>
      <c r="F13" s="110">
        <v>40492</v>
      </c>
      <c r="G13" s="109"/>
      <c r="H13" s="102">
        <v>3000000</v>
      </c>
      <c r="I13" s="102"/>
      <c r="J13" s="102"/>
      <c r="K13" s="102"/>
      <c r="L13" s="102"/>
      <c r="M13" s="102">
        <v>43315.06</v>
      </c>
      <c r="N13" s="102"/>
      <c r="O13" s="102"/>
      <c r="P13" s="102"/>
      <c r="Q13" s="102">
        <v>43315.07</v>
      </c>
      <c r="R13" s="102"/>
      <c r="S13" s="102"/>
      <c r="T13" s="102"/>
      <c r="U13" s="102">
        <v>39123.29</v>
      </c>
      <c r="V13" s="102"/>
      <c r="W13" s="102"/>
      <c r="X13" s="102"/>
      <c r="Y13" s="102">
        <v>43315.07</v>
      </c>
      <c r="Z13" s="102"/>
      <c r="AA13" s="102"/>
      <c r="AB13" s="102"/>
      <c r="AC13" s="102">
        <v>41917.81</v>
      </c>
      <c r="AD13" s="102"/>
      <c r="AE13" s="102"/>
      <c r="AF13" s="102"/>
      <c r="AG13" s="102">
        <v>43315.07</v>
      </c>
      <c r="AH13" s="102"/>
      <c r="AI13" s="102"/>
      <c r="AJ13" s="102"/>
      <c r="AK13" s="102">
        <v>41917.8</v>
      </c>
      <c r="AL13" s="102"/>
      <c r="AM13" s="102"/>
      <c r="AN13" s="102"/>
      <c r="AO13" s="102">
        <v>43315.07</v>
      </c>
      <c r="AP13" s="102"/>
      <c r="AQ13" s="102"/>
      <c r="AR13" s="102"/>
      <c r="AS13" s="102">
        <v>43315.07</v>
      </c>
      <c r="AT13" s="102"/>
      <c r="AU13" s="102"/>
      <c r="AV13" s="102"/>
      <c r="AW13" s="102">
        <v>25150.69</v>
      </c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>
        <f aca="true" t="shared" si="9" ref="BH13:BK15">L13+P13+T13+X13+AB13+AF13+AJ13+AN13+AR13+AV13+AZ13+BD13</f>
        <v>0</v>
      </c>
      <c r="BI13" s="102">
        <f t="shared" si="9"/>
        <v>408000.00000000006</v>
      </c>
      <c r="BJ13" s="102">
        <f t="shared" si="9"/>
        <v>0</v>
      </c>
      <c r="BK13" s="102">
        <f t="shared" si="9"/>
        <v>0</v>
      </c>
      <c r="BL13" s="102"/>
      <c r="BM13" s="102">
        <v>43315.06</v>
      </c>
      <c r="BN13" s="102"/>
      <c r="BO13" s="102"/>
      <c r="BP13" s="102"/>
      <c r="BQ13" s="102">
        <v>43315.07</v>
      </c>
      <c r="BR13" s="102"/>
      <c r="BS13" s="102"/>
      <c r="BT13" s="102"/>
      <c r="BU13" s="102">
        <v>39123.29</v>
      </c>
      <c r="BV13" s="102"/>
      <c r="BW13" s="102"/>
      <c r="BX13" s="102"/>
      <c r="BY13" s="102">
        <v>43315.07</v>
      </c>
      <c r="BZ13" s="122"/>
      <c r="CA13" s="102"/>
      <c r="CB13" s="102"/>
      <c r="CC13" s="102">
        <v>41917.81</v>
      </c>
      <c r="CD13" s="102"/>
      <c r="CE13" s="102"/>
      <c r="CF13" s="102"/>
      <c r="CG13" s="102">
        <v>43315.07</v>
      </c>
      <c r="CH13" s="102"/>
      <c r="CI13" s="102"/>
      <c r="CJ13" s="102"/>
      <c r="CK13" s="102">
        <v>41917.8</v>
      </c>
      <c r="CL13" s="102"/>
      <c r="CM13" s="102"/>
      <c r="CN13" s="102"/>
      <c r="CO13" s="102">
        <v>43315.07</v>
      </c>
      <c r="CP13" s="102"/>
      <c r="CQ13" s="102"/>
      <c r="CR13" s="102"/>
      <c r="CS13" s="102">
        <v>43315.07</v>
      </c>
      <c r="CT13" s="102"/>
      <c r="CU13" s="102"/>
      <c r="CV13" s="102">
        <v>3000000</v>
      </c>
      <c r="CW13" s="102">
        <v>25150.69</v>
      </c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>
        <f aca="true" t="shared" si="10" ref="DH13:DK15">BL13+BP13+BT13+BX13+CB13+CF13+CJ13+CN13+CR13+CV13+CZ13+DD13</f>
        <v>3000000</v>
      </c>
      <c r="DI13" s="102">
        <f t="shared" si="10"/>
        <v>408000.00000000006</v>
      </c>
      <c r="DJ13" s="102">
        <f t="shared" si="10"/>
        <v>0</v>
      </c>
      <c r="DK13" s="102">
        <f t="shared" si="10"/>
        <v>0</v>
      </c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>
        <f aca="true" t="shared" si="11" ref="FH13:FK15">DL13+DP13+DT13+DX13+EB13+EF13+EJ13+EN13+ER13+EV13+EZ13+FD13</f>
        <v>0</v>
      </c>
      <c r="FI13" s="102">
        <f t="shared" si="11"/>
        <v>0</v>
      </c>
      <c r="FJ13" s="102">
        <f t="shared" si="11"/>
        <v>0</v>
      </c>
      <c r="FK13" s="102">
        <f t="shared" si="11"/>
        <v>0</v>
      </c>
      <c r="FL13" s="97">
        <f aca="true" t="shared" si="12" ref="FL13:FO15">H13+BH13-DH13-FH13</f>
        <v>0</v>
      </c>
      <c r="FM13" s="99">
        <f t="shared" si="12"/>
        <v>0</v>
      </c>
      <c r="FN13" s="97">
        <f t="shared" si="12"/>
        <v>0</v>
      </c>
      <c r="FO13" s="100">
        <f t="shared" si="12"/>
        <v>0</v>
      </c>
    </row>
    <row r="14" spans="1:171" s="101" customFormat="1" ht="38.25">
      <c r="A14" s="121" t="s">
        <v>104</v>
      </c>
      <c r="B14" s="95" t="s">
        <v>168</v>
      </c>
      <c r="C14" s="109" t="s">
        <v>169</v>
      </c>
      <c r="D14" s="102">
        <v>4000000</v>
      </c>
      <c r="E14" s="109" t="s">
        <v>158</v>
      </c>
      <c r="F14" s="110">
        <v>40889</v>
      </c>
      <c r="G14" s="12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>
        <v>4000000</v>
      </c>
      <c r="BE14" s="5">
        <v>5753.42</v>
      </c>
      <c r="BF14" s="5"/>
      <c r="BG14" s="5"/>
      <c r="BH14" s="4">
        <f>L14+P14+T14+X14+AB14+AF14+AJ14+AN14+AR14+AV14+AZ14+BD14</f>
        <v>4000000</v>
      </c>
      <c r="BI14" s="5">
        <f>M14+Q14+U14+Y14+AC14+AG14+AK14+AO14+AS14+AW14+BA14+BE14</f>
        <v>5753.42</v>
      </c>
      <c r="BJ14" s="5">
        <f>N14+R14+V14+Z14+AD14+AH14+AL14+AP14+AT14+AX14+BB14+BF14</f>
        <v>0</v>
      </c>
      <c r="BK14" s="5">
        <f>O14+S14+W14+AA14+AE14+AI14+AM14+AQ14+AU14+AY14+BC14+BG14</f>
        <v>0</v>
      </c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>
        <v>5753.42</v>
      </c>
      <c r="DF14" s="5"/>
      <c r="DG14" s="5"/>
      <c r="DH14" s="4">
        <f>BL14+BP14+BT14+BX14+CB14+CF14+CJ14+CN14+CR14+CV14+CZ14+DD14</f>
        <v>0</v>
      </c>
      <c r="DI14" s="4">
        <f>BM14+BQ14+BU14+BY14+CC14+CG14+CK14+CO14+CS14+CW14+DA14+DE14</f>
        <v>5753.42</v>
      </c>
      <c r="DJ14" s="4">
        <f>BN14+BR14+BV14+BZ14+CD14+CH14+CL14+CP14+CT14+CX14+DB14+DF14</f>
        <v>0</v>
      </c>
      <c r="DK14" s="4">
        <f>BO14+BS14+BW14+CA14+CE14+CI14+CM14+CQ14+CU14+CY14+DC14+DG14</f>
        <v>0</v>
      </c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4">
        <f>DL14+DP14+DT14+DX14+EB14+EF14+EJ14+EN14+ER14+EV14+EZ14+FD14</f>
        <v>0</v>
      </c>
      <c r="FI14" s="4">
        <f>DM14+DQ14+DU14+DY14+EC14+EG14+EK14+EO14+ES14+EW14+FA14+FE14</f>
        <v>0</v>
      </c>
      <c r="FJ14" s="4">
        <f>DN14+DR14+DV14+DZ14+ED14+EH14+EL14+EP14+ET14+EX14+FB14+FF14</f>
        <v>0</v>
      </c>
      <c r="FK14" s="4">
        <f>DO14+DS14+DW14+EA14+EE14+EI14+EM14+EQ14+EU14+EY14+FC14+FG14</f>
        <v>0</v>
      </c>
      <c r="FL14" s="3">
        <f>H14+BH14-DH14-FH14</f>
        <v>4000000</v>
      </c>
      <c r="FM14" s="60">
        <f>I14+BI14-DI14-FI14</f>
        <v>0</v>
      </c>
      <c r="FN14" s="3">
        <f>J14+BJ14-DJ14-FJ14</f>
        <v>0</v>
      </c>
      <c r="FO14" s="40">
        <f>K14+BK14-DK14-FK14</f>
        <v>0</v>
      </c>
    </row>
    <row r="15" spans="1:171" ht="12.75">
      <c r="A15" s="68"/>
      <c r="B15" s="19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4">
        <f t="shared" si="9"/>
        <v>0</v>
      </c>
      <c r="BI15" s="5">
        <f t="shared" si="9"/>
        <v>0</v>
      </c>
      <c r="BJ15" s="5">
        <f t="shared" si="9"/>
        <v>0</v>
      </c>
      <c r="BK15" s="5">
        <f t="shared" si="9"/>
        <v>0</v>
      </c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4">
        <f t="shared" si="10"/>
        <v>0</v>
      </c>
      <c r="DI15" s="4">
        <f t="shared" si="10"/>
        <v>0</v>
      </c>
      <c r="DJ15" s="4">
        <f t="shared" si="10"/>
        <v>0</v>
      </c>
      <c r="DK15" s="4">
        <f t="shared" si="10"/>
        <v>0</v>
      </c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4">
        <f t="shared" si="11"/>
        <v>0</v>
      </c>
      <c r="FI15" s="4">
        <f t="shared" si="11"/>
        <v>0</v>
      </c>
      <c r="FJ15" s="4">
        <f t="shared" si="11"/>
        <v>0</v>
      </c>
      <c r="FK15" s="4">
        <f t="shared" si="11"/>
        <v>0</v>
      </c>
      <c r="FL15" s="3">
        <f t="shared" si="12"/>
        <v>0</v>
      </c>
      <c r="FM15" s="60">
        <f t="shared" si="12"/>
        <v>0</v>
      </c>
      <c r="FN15" s="3">
        <f t="shared" si="12"/>
        <v>0</v>
      </c>
      <c r="FO15" s="40">
        <f t="shared" si="12"/>
        <v>0</v>
      </c>
    </row>
    <row r="16" spans="1:171" s="35" customFormat="1" ht="14.25">
      <c r="A16" s="69"/>
      <c r="B16" s="44" t="s">
        <v>50</v>
      </c>
      <c r="C16" s="53"/>
      <c r="D16" s="53"/>
      <c r="E16" s="53"/>
      <c r="F16" s="53"/>
      <c r="G16" s="53"/>
      <c r="H16" s="53">
        <f aca="true" t="shared" si="13" ref="H16:AM16">SUM(H13:H15)</f>
        <v>3000000</v>
      </c>
      <c r="I16" s="53">
        <f t="shared" si="13"/>
        <v>0</v>
      </c>
      <c r="J16" s="53">
        <f t="shared" si="13"/>
        <v>0</v>
      </c>
      <c r="K16" s="53">
        <f t="shared" si="13"/>
        <v>0</v>
      </c>
      <c r="L16" s="53">
        <f t="shared" si="13"/>
        <v>0</v>
      </c>
      <c r="M16" s="53">
        <f t="shared" si="13"/>
        <v>43315.06</v>
      </c>
      <c r="N16" s="53">
        <f t="shared" si="13"/>
        <v>0</v>
      </c>
      <c r="O16" s="53">
        <f t="shared" si="13"/>
        <v>0</v>
      </c>
      <c r="P16" s="53">
        <f t="shared" si="13"/>
        <v>0</v>
      </c>
      <c r="Q16" s="53">
        <f t="shared" si="13"/>
        <v>43315.07</v>
      </c>
      <c r="R16" s="53">
        <f t="shared" si="13"/>
        <v>0</v>
      </c>
      <c r="S16" s="53">
        <f t="shared" si="13"/>
        <v>0</v>
      </c>
      <c r="T16" s="53">
        <f t="shared" si="13"/>
        <v>0</v>
      </c>
      <c r="U16" s="53">
        <f t="shared" si="13"/>
        <v>39123.29</v>
      </c>
      <c r="V16" s="53">
        <f t="shared" si="13"/>
        <v>0</v>
      </c>
      <c r="W16" s="53">
        <f t="shared" si="13"/>
        <v>0</v>
      </c>
      <c r="X16" s="53">
        <f t="shared" si="13"/>
        <v>0</v>
      </c>
      <c r="Y16" s="53">
        <f t="shared" si="13"/>
        <v>43315.07</v>
      </c>
      <c r="Z16" s="53">
        <f t="shared" si="13"/>
        <v>0</v>
      </c>
      <c r="AA16" s="53">
        <f t="shared" si="13"/>
        <v>0</v>
      </c>
      <c r="AB16" s="53">
        <f t="shared" si="13"/>
        <v>0</v>
      </c>
      <c r="AC16" s="53">
        <f t="shared" si="13"/>
        <v>41917.81</v>
      </c>
      <c r="AD16" s="53">
        <f t="shared" si="13"/>
        <v>0</v>
      </c>
      <c r="AE16" s="53">
        <f t="shared" si="13"/>
        <v>0</v>
      </c>
      <c r="AF16" s="53">
        <f t="shared" si="13"/>
        <v>0</v>
      </c>
      <c r="AG16" s="53">
        <f t="shared" si="13"/>
        <v>43315.07</v>
      </c>
      <c r="AH16" s="53">
        <f t="shared" si="13"/>
        <v>0</v>
      </c>
      <c r="AI16" s="53">
        <f t="shared" si="13"/>
        <v>0</v>
      </c>
      <c r="AJ16" s="53">
        <f t="shared" si="13"/>
        <v>0</v>
      </c>
      <c r="AK16" s="53">
        <f t="shared" si="13"/>
        <v>41917.8</v>
      </c>
      <c r="AL16" s="53">
        <f t="shared" si="13"/>
        <v>0</v>
      </c>
      <c r="AM16" s="53">
        <f t="shared" si="13"/>
        <v>0</v>
      </c>
      <c r="AN16" s="53">
        <f aca="true" t="shared" si="14" ref="AN16:BS16">SUM(AN13:AN15)</f>
        <v>0</v>
      </c>
      <c r="AO16" s="53">
        <f t="shared" si="14"/>
        <v>43315.07</v>
      </c>
      <c r="AP16" s="53">
        <f t="shared" si="14"/>
        <v>0</v>
      </c>
      <c r="AQ16" s="53">
        <f t="shared" si="14"/>
        <v>0</v>
      </c>
      <c r="AR16" s="53">
        <f t="shared" si="14"/>
        <v>0</v>
      </c>
      <c r="AS16" s="53">
        <f t="shared" si="14"/>
        <v>43315.07</v>
      </c>
      <c r="AT16" s="53">
        <f t="shared" si="14"/>
        <v>0</v>
      </c>
      <c r="AU16" s="53">
        <f t="shared" si="14"/>
        <v>0</v>
      </c>
      <c r="AV16" s="53">
        <f t="shared" si="14"/>
        <v>0</v>
      </c>
      <c r="AW16" s="53">
        <f t="shared" si="14"/>
        <v>25150.69</v>
      </c>
      <c r="AX16" s="53">
        <f t="shared" si="14"/>
        <v>0</v>
      </c>
      <c r="AY16" s="53">
        <f t="shared" si="14"/>
        <v>0</v>
      </c>
      <c r="AZ16" s="53">
        <f t="shared" si="14"/>
        <v>0</v>
      </c>
      <c r="BA16" s="53">
        <f t="shared" si="14"/>
        <v>0</v>
      </c>
      <c r="BB16" s="53">
        <f t="shared" si="14"/>
        <v>0</v>
      </c>
      <c r="BC16" s="53">
        <f t="shared" si="14"/>
        <v>0</v>
      </c>
      <c r="BD16" s="53">
        <f t="shared" si="14"/>
        <v>4000000</v>
      </c>
      <c r="BE16" s="53">
        <f t="shared" si="14"/>
        <v>5753.42</v>
      </c>
      <c r="BF16" s="53">
        <f t="shared" si="14"/>
        <v>0</v>
      </c>
      <c r="BG16" s="53">
        <f t="shared" si="14"/>
        <v>0</v>
      </c>
      <c r="BH16" s="53">
        <f t="shared" si="14"/>
        <v>4000000</v>
      </c>
      <c r="BI16" s="53">
        <f t="shared" si="14"/>
        <v>413753.42000000004</v>
      </c>
      <c r="BJ16" s="53">
        <f t="shared" si="14"/>
        <v>0</v>
      </c>
      <c r="BK16" s="53">
        <f t="shared" si="14"/>
        <v>0</v>
      </c>
      <c r="BL16" s="53">
        <f t="shared" si="14"/>
        <v>0</v>
      </c>
      <c r="BM16" s="53">
        <f t="shared" si="14"/>
        <v>43315.06</v>
      </c>
      <c r="BN16" s="53">
        <f t="shared" si="14"/>
        <v>0</v>
      </c>
      <c r="BO16" s="53">
        <f t="shared" si="14"/>
        <v>0</v>
      </c>
      <c r="BP16" s="53">
        <f t="shared" si="14"/>
        <v>0</v>
      </c>
      <c r="BQ16" s="53">
        <f t="shared" si="14"/>
        <v>43315.07</v>
      </c>
      <c r="BR16" s="53">
        <f t="shared" si="14"/>
        <v>0</v>
      </c>
      <c r="BS16" s="53">
        <f t="shared" si="14"/>
        <v>0</v>
      </c>
      <c r="BT16" s="53">
        <f aca="true" t="shared" si="15" ref="BT16:CY16">SUM(BT13:BT15)</f>
        <v>0</v>
      </c>
      <c r="BU16" s="53">
        <f t="shared" si="15"/>
        <v>39123.29</v>
      </c>
      <c r="BV16" s="53">
        <f t="shared" si="15"/>
        <v>0</v>
      </c>
      <c r="BW16" s="53">
        <f t="shared" si="15"/>
        <v>0</v>
      </c>
      <c r="BX16" s="53">
        <f t="shared" si="15"/>
        <v>0</v>
      </c>
      <c r="BY16" s="53">
        <f t="shared" si="15"/>
        <v>43315.07</v>
      </c>
      <c r="BZ16" s="78">
        <f t="shared" si="15"/>
        <v>0</v>
      </c>
      <c r="CA16" s="53">
        <f t="shared" si="15"/>
        <v>0</v>
      </c>
      <c r="CB16" s="53">
        <f t="shared" si="15"/>
        <v>0</v>
      </c>
      <c r="CC16" s="53">
        <f t="shared" si="15"/>
        <v>41917.81</v>
      </c>
      <c r="CD16" s="53">
        <f t="shared" si="15"/>
        <v>0</v>
      </c>
      <c r="CE16" s="53">
        <f t="shared" si="15"/>
        <v>0</v>
      </c>
      <c r="CF16" s="53">
        <f t="shared" si="15"/>
        <v>0</v>
      </c>
      <c r="CG16" s="53">
        <f t="shared" si="15"/>
        <v>43315.07</v>
      </c>
      <c r="CH16" s="53">
        <f t="shared" si="15"/>
        <v>0</v>
      </c>
      <c r="CI16" s="53">
        <f t="shared" si="15"/>
        <v>0</v>
      </c>
      <c r="CJ16" s="53">
        <f t="shared" si="15"/>
        <v>0</v>
      </c>
      <c r="CK16" s="53">
        <f t="shared" si="15"/>
        <v>41917.8</v>
      </c>
      <c r="CL16" s="53">
        <f t="shared" si="15"/>
        <v>0</v>
      </c>
      <c r="CM16" s="53">
        <f t="shared" si="15"/>
        <v>0</v>
      </c>
      <c r="CN16" s="53">
        <f t="shared" si="15"/>
        <v>0</v>
      </c>
      <c r="CO16" s="53">
        <f t="shared" si="15"/>
        <v>43315.07</v>
      </c>
      <c r="CP16" s="53">
        <f t="shared" si="15"/>
        <v>0</v>
      </c>
      <c r="CQ16" s="53">
        <f t="shared" si="15"/>
        <v>0</v>
      </c>
      <c r="CR16" s="53">
        <f t="shared" si="15"/>
        <v>0</v>
      </c>
      <c r="CS16" s="53">
        <f t="shared" si="15"/>
        <v>43315.07</v>
      </c>
      <c r="CT16" s="53">
        <f t="shared" si="15"/>
        <v>0</v>
      </c>
      <c r="CU16" s="53">
        <f t="shared" si="15"/>
        <v>0</v>
      </c>
      <c r="CV16" s="53">
        <f t="shared" si="15"/>
        <v>3000000</v>
      </c>
      <c r="CW16" s="53">
        <f t="shared" si="15"/>
        <v>25150.69</v>
      </c>
      <c r="CX16" s="53">
        <f t="shared" si="15"/>
        <v>0</v>
      </c>
      <c r="CY16" s="53">
        <f t="shared" si="15"/>
        <v>0</v>
      </c>
      <c r="CZ16" s="53">
        <f aca="true" t="shared" si="16" ref="CZ16:EE16">SUM(CZ13:CZ15)</f>
        <v>0</v>
      </c>
      <c r="DA16" s="53">
        <f t="shared" si="16"/>
        <v>0</v>
      </c>
      <c r="DB16" s="53">
        <f t="shared" si="16"/>
        <v>0</v>
      </c>
      <c r="DC16" s="53">
        <f t="shared" si="16"/>
        <v>0</v>
      </c>
      <c r="DD16" s="53">
        <f t="shared" si="16"/>
        <v>0</v>
      </c>
      <c r="DE16" s="53">
        <f t="shared" si="16"/>
        <v>5753.42</v>
      </c>
      <c r="DF16" s="53">
        <f t="shared" si="16"/>
        <v>0</v>
      </c>
      <c r="DG16" s="53">
        <f t="shared" si="16"/>
        <v>0</v>
      </c>
      <c r="DH16" s="53">
        <f t="shared" si="16"/>
        <v>3000000</v>
      </c>
      <c r="DI16" s="53">
        <f t="shared" si="16"/>
        <v>413753.42000000004</v>
      </c>
      <c r="DJ16" s="53">
        <f t="shared" si="16"/>
        <v>0</v>
      </c>
      <c r="DK16" s="53">
        <f t="shared" si="16"/>
        <v>0</v>
      </c>
      <c r="DL16" s="53">
        <f t="shared" si="16"/>
        <v>0</v>
      </c>
      <c r="DM16" s="53">
        <f t="shared" si="16"/>
        <v>0</v>
      </c>
      <c r="DN16" s="53">
        <f t="shared" si="16"/>
        <v>0</v>
      </c>
      <c r="DO16" s="53">
        <f t="shared" si="16"/>
        <v>0</v>
      </c>
      <c r="DP16" s="53">
        <f t="shared" si="16"/>
        <v>0</v>
      </c>
      <c r="DQ16" s="53">
        <f t="shared" si="16"/>
        <v>0</v>
      </c>
      <c r="DR16" s="53">
        <f t="shared" si="16"/>
        <v>0</v>
      </c>
      <c r="DS16" s="53">
        <f t="shared" si="16"/>
        <v>0</v>
      </c>
      <c r="DT16" s="53">
        <f t="shared" si="16"/>
        <v>0</v>
      </c>
      <c r="DU16" s="53">
        <f t="shared" si="16"/>
        <v>0</v>
      </c>
      <c r="DV16" s="53">
        <f t="shared" si="16"/>
        <v>0</v>
      </c>
      <c r="DW16" s="53">
        <f t="shared" si="16"/>
        <v>0</v>
      </c>
      <c r="DX16" s="53">
        <f t="shared" si="16"/>
        <v>0</v>
      </c>
      <c r="DY16" s="53">
        <f t="shared" si="16"/>
        <v>0</v>
      </c>
      <c r="DZ16" s="53">
        <f t="shared" si="16"/>
        <v>0</v>
      </c>
      <c r="EA16" s="53">
        <f t="shared" si="16"/>
        <v>0</v>
      </c>
      <c r="EB16" s="53">
        <f t="shared" si="16"/>
        <v>0</v>
      </c>
      <c r="EC16" s="53">
        <f t="shared" si="16"/>
        <v>0</v>
      </c>
      <c r="ED16" s="53">
        <f t="shared" si="16"/>
        <v>0</v>
      </c>
      <c r="EE16" s="53">
        <f t="shared" si="16"/>
        <v>0</v>
      </c>
      <c r="EF16" s="53">
        <f aca="true" t="shared" si="17" ref="EF16:FK16">SUM(EF13:EF15)</f>
        <v>0</v>
      </c>
      <c r="EG16" s="53">
        <f t="shared" si="17"/>
        <v>0</v>
      </c>
      <c r="EH16" s="53">
        <f t="shared" si="17"/>
        <v>0</v>
      </c>
      <c r="EI16" s="53">
        <f t="shared" si="17"/>
        <v>0</v>
      </c>
      <c r="EJ16" s="53">
        <f t="shared" si="17"/>
        <v>0</v>
      </c>
      <c r="EK16" s="53">
        <f t="shared" si="17"/>
        <v>0</v>
      </c>
      <c r="EL16" s="53">
        <f t="shared" si="17"/>
        <v>0</v>
      </c>
      <c r="EM16" s="53">
        <f t="shared" si="17"/>
        <v>0</v>
      </c>
      <c r="EN16" s="53">
        <f t="shared" si="17"/>
        <v>0</v>
      </c>
      <c r="EO16" s="53">
        <f t="shared" si="17"/>
        <v>0</v>
      </c>
      <c r="EP16" s="53">
        <f t="shared" si="17"/>
        <v>0</v>
      </c>
      <c r="EQ16" s="53">
        <f t="shared" si="17"/>
        <v>0</v>
      </c>
      <c r="ER16" s="53">
        <f t="shared" si="17"/>
        <v>0</v>
      </c>
      <c r="ES16" s="53">
        <f t="shared" si="17"/>
        <v>0</v>
      </c>
      <c r="ET16" s="53">
        <f t="shared" si="17"/>
        <v>0</v>
      </c>
      <c r="EU16" s="53">
        <f t="shared" si="17"/>
        <v>0</v>
      </c>
      <c r="EV16" s="53">
        <f t="shared" si="17"/>
        <v>0</v>
      </c>
      <c r="EW16" s="53">
        <f t="shared" si="17"/>
        <v>0</v>
      </c>
      <c r="EX16" s="53">
        <f t="shared" si="17"/>
        <v>0</v>
      </c>
      <c r="EY16" s="53">
        <f t="shared" si="17"/>
        <v>0</v>
      </c>
      <c r="EZ16" s="53">
        <f t="shared" si="17"/>
        <v>0</v>
      </c>
      <c r="FA16" s="53">
        <f t="shared" si="17"/>
        <v>0</v>
      </c>
      <c r="FB16" s="53">
        <f t="shared" si="17"/>
        <v>0</v>
      </c>
      <c r="FC16" s="53">
        <f t="shared" si="17"/>
        <v>0</v>
      </c>
      <c r="FD16" s="53">
        <f t="shared" si="17"/>
        <v>0</v>
      </c>
      <c r="FE16" s="53">
        <f t="shared" si="17"/>
        <v>0</v>
      </c>
      <c r="FF16" s="53">
        <f t="shared" si="17"/>
        <v>0</v>
      </c>
      <c r="FG16" s="53">
        <f t="shared" si="17"/>
        <v>0</v>
      </c>
      <c r="FH16" s="53">
        <f t="shared" si="17"/>
        <v>0</v>
      </c>
      <c r="FI16" s="53">
        <f t="shared" si="17"/>
        <v>0</v>
      </c>
      <c r="FJ16" s="53">
        <f t="shared" si="17"/>
        <v>0</v>
      </c>
      <c r="FK16" s="53">
        <f t="shared" si="17"/>
        <v>0</v>
      </c>
      <c r="FL16" s="53">
        <f>SUM(FL13:FL15)</f>
        <v>4000000</v>
      </c>
      <c r="FM16" s="113">
        <f>SUM(FM13:FM15)</f>
        <v>0</v>
      </c>
      <c r="FN16" s="53">
        <f>SUM(FN13:FN15)</f>
        <v>0</v>
      </c>
      <c r="FO16" s="53">
        <f>SUM(FO13:FO15)</f>
        <v>0</v>
      </c>
    </row>
    <row r="17" spans="1:171" ht="12.75">
      <c r="A17" s="71"/>
      <c r="B17" s="23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79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9"/>
    </row>
    <row r="18" spans="1:171" s="51" customFormat="1" ht="22.5" customHeight="1">
      <c r="A18" s="66" t="s">
        <v>14</v>
      </c>
      <c r="B18" s="177" t="s">
        <v>67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8"/>
      <c r="CR18" s="178"/>
      <c r="CS18" s="178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  <c r="DE18" s="178"/>
      <c r="DF18" s="178"/>
      <c r="DG18" s="178"/>
      <c r="DH18" s="178"/>
      <c r="DI18" s="178"/>
      <c r="DJ18" s="178"/>
      <c r="DK18" s="178"/>
      <c r="DL18" s="178"/>
      <c r="DM18" s="178"/>
      <c r="DN18" s="178"/>
      <c r="DO18" s="178"/>
      <c r="DP18" s="178"/>
      <c r="DQ18" s="178"/>
      <c r="DR18" s="178"/>
      <c r="DS18" s="178"/>
      <c r="DT18" s="178"/>
      <c r="DU18" s="178"/>
      <c r="DV18" s="178"/>
      <c r="DW18" s="178"/>
      <c r="DX18" s="178"/>
      <c r="DY18" s="178"/>
      <c r="DZ18" s="178"/>
      <c r="EA18" s="178"/>
      <c r="EB18" s="178"/>
      <c r="EC18" s="178"/>
      <c r="ED18" s="178"/>
      <c r="EE18" s="178"/>
      <c r="EF18" s="178"/>
      <c r="EG18" s="178"/>
      <c r="EH18" s="178"/>
      <c r="EI18" s="178"/>
      <c r="EJ18" s="178"/>
      <c r="EK18" s="178"/>
      <c r="EL18" s="178"/>
      <c r="EM18" s="178"/>
      <c r="EN18" s="178"/>
      <c r="EO18" s="178"/>
      <c r="EP18" s="178"/>
      <c r="EQ18" s="178"/>
      <c r="ER18" s="178"/>
      <c r="ES18" s="178"/>
      <c r="ET18" s="178"/>
      <c r="EU18" s="178"/>
      <c r="EV18" s="178"/>
      <c r="EW18" s="178"/>
      <c r="EX18" s="178"/>
      <c r="EY18" s="178"/>
      <c r="EZ18" s="178"/>
      <c r="FA18" s="178"/>
      <c r="FB18" s="178"/>
      <c r="FC18" s="178"/>
      <c r="FD18" s="178"/>
      <c r="FE18" s="178"/>
      <c r="FF18" s="178"/>
      <c r="FG18" s="178"/>
      <c r="FH18" s="178"/>
      <c r="FI18" s="178"/>
      <c r="FJ18" s="178"/>
      <c r="FK18" s="178"/>
      <c r="FL18" s="178"/>
      <c r="FM18" s="178"/>
      <c r="FN18" s="178"/>
      <c r="FO18" s="179"/>
    </row>
    <row r="19" spans="1:171" s="101" customFormat="1" ht="12.75">
      <c r="A19" s="94"/>
      <c r="B19" s="95"/>
      <c r="C19" s="96"/>
      <c r="D19" s="102"/>
      <c r="E19" s="96"/>
      <c r="F19" s="103"/>
      <c r="G19" s="102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7">
        <f aca="true" t="shared" si="18" ref="BH19:BK22">L19+P19+T19+X19+AB19+AF19+AJ19+AN19+AR19+AV19+AZ19+BD19</f>
        <v>0</v>
      </c>
      <c r="BI19" s="97">
        <f t="shared" si="18"/>
        <v>0</v>
      </c>
      <c r="BJ19" s="97">
        <f t="shared" si="18"/>
        <v>0</v>
      </c>
      <c r="BK19" s="97">
        <f t="shared" si="18"/>
        <v>0</v>
      </c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>
        <f aca="true" t="shared" si="19" ref="DH19:DK22">BL19+BP19+BT19+BX19+CB19+CF19+CJ19+CN19+CR19+CV19+CZ19+DD19</f>
        <v>0</v>
      </c>
      <c r="DI19" s="97">
        <f t="shared" si="19"/>
        <v>0</v>
      </c>
      <c r="DJ19" s="97">
        <f t="shared" si="19"/>
        <v>0</v>
      </c>
      <c r="DK19" s="97">
        <f t="shared" si="19"/>
        <v>0</v>
      </c>
      <c r="DL19" s="108"/>
      <c r="DM19" s="108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>
        <f aca="true" t="shared" si="20" ref="FH19:FK22">DL19+DP19+DT19+DX19+EB19+EF19+EJ19+EN19+ER19+EV19+EZ19+FD19</f>
        <v>0</v>
      </c>
      <c r="FI19" s="97">
        <f t="shared" si="20"/>
        <v>0</v>
      </c>
      <c r="FJ19" s="97">
        <f t="shared" si="20"/>
        <v>0</v>
      </c>
      <c r="FK19" s="97">
        <f t="shared" si="20"/>
        <v>0</v>
      </c>
      <c r="FL19" s="97">
        <f aca="true" t="shared" si="21" ref="FL19:FO22">H19+BH19-DH19-FH19</f>
        <v>0</v>
      </c>
      <c r="FM19" s="99">
        <f t="shared" si="21"/>
        <v>0</v>
      </c>
      <c r="FN19" s="97">
        <f t="shared" si="21"/>
        <v>0</v>
      </c>
      <c r="FO19" s="100">
        <f t="shared" si="21"/>
        <v>0</v>
      </c>
    </row>
    <row r="20" spans="1:171" s="101" customFormat="1" ht="12.75">
      <c r="A20" s="94"/>
      <c r="B20" s="95"/>
      <c r="C20" s="96"/>
      <c r="D20" s="102"/>
      <c r="E20" s="96"/>
      <c r="F20" s="103"/>
      <c r="G20" s="102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7">
        <f t="shared" si="18"/>
        <v>0</v>
      </c>
      <c r="BI20" s="97">
        <f t="shared" si="18"/>
        <v>0</v>
      </c>
      <c r="BJ20" s="97">
        <f t="shared" si="18"/>
        <v>0</v>
      </c>
      <c r="BK20" s="97">
        <f t="shared" si="18"/>
        <v>0</v>
      </c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>
        <f t="shared" si="19"/>
        <v>0</v>
      </c>
      <c r="DI20" s="97">
        <f t="shared" si="19"/>
        <v>0</v>
      </c>
      <c r="DJ20" s="97">
        <f t="shared" si="19"/>
        <v>0</v>
      </c>
      <c r="DK20" s="97">
        <f t="shared" si="19"/>
        <v>0</v>
      </c>
      <c r="DL20" s="108"/>
      <c r="DM20" s="108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7"/>
      <c r="FH20" s="97">
        <f t="shared" si="20"/>
        <v>0</v>
      </c>
      <c r="FI20" s="97">
        <f t="shared" si="20"/>
        <v>0</v>
      </c>
      <c r="FJ20" s="97">
        <f t="shared" si="20"/>
        <v>0</v>
      </c>
      <c r="FK20" s="97">
        <f t="shared" si="20"/>
        <v>0</v>
      </c>
      <c r="FL20" s="97">
        <f t="shared" si="21"/>
        <v>0</v>
      </c>
      <c r="FM20" s="99">
        <f t="shared" si="21"/>
        <v>0</v>
      </c>
      <c r="FN20" s="97">
        <f t="shared" si="21"/>
        <v>0</v>
      </c>
      <c r="FO20" s="100">
        <f t="shared" si="21"/>
        <v>0</v>
      </c>
    </row>
    <row r="21" spans="1:171" s="101" customFormat="1" ht="12.75">
      <c r="A21" s="114"/>
      <c r="B21" s="114"/>
      <c r="C21" s="96"/>
      <c r="D21" s="102"/>
      <c r="E21" s="109"/>
      <c r="F21" s="104"/>
      <c r="G21" s="102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7">
        <f t="shared" si="18"/>
        <v>0</v>
      </c>
      <c r="BI21" s="97">
        <f t="shared" si="18"/>
        <v>0</v>
      </c>
      <c r="BJ21" s="97">
        <f t="shared" si="18"/>
        <v>0</v>
      </c>
      <c r="BK21" s="97">
        <f t="shared" si="18"/>
        <v>0</v>
      </c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97">
        <f t="shared" si="19"/>
        <v>0</v>
      </c>
      <c r="DI21" s="97">
        <f t="shared" si="19"/>
        <v>0</v>
      </c>
      <c r="DJ21" s="97">
        <f t="shared" si="19"/>
        <v>0</v>
      </c>
      <c r="DK21" s="97">
        <f t="shared" si="19"/>
        <v>0</v>
      </c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97">
        <f t="shared" si="20"/>
        <v>0</v>
      </c>
      <c r="FI21" s="97">
        <f t="shared" si="20"/>
        <v>0</v>
      </c>
      <c r="FJ21" s="97">
        <f t="shared" si="20"/>
        <v>0</v>
      </c>
      <c r="FK21" s="97">
        <f t="shared" si="20"/>
        <v>0</v>
      </c>
      <c r="FL21" s="97">
        <f t="shared" si="21"/>
        <v>0</v>
      </c>
      <c r="FM21" s="99">
        <f t="shared" si="21"/>
        <v>0</v>
      </c>
      <c r="FN21" s="97">
        <f t="shared" si="21"/>
        <v>0</v>
      </c>
      <c r="FO21" s="100">
        <f t="shared" si="21"/>
        <v>0</v>
      </c>
    </row>
    <row r="22" spans="1:171" s="101" customFormat="1" ht="12.75">
      <c r="A22" s="94"/>
      <c r="B22" s="95"/>
      <c r="C22" s="96"/>
      <c r="D22" s="105"/>
      <c r="E22" s="107"/>
      <c r="F22" s="104"/>
      <c r="G22" s="105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7">
        <f t="shared" si="18"/>
        <v>0</v>
      </c>
      <c r="BI22" s="97">
        <f t="shared" si="18"/>
        <v>0</v>
      </c>
      <c r="BJ22" s="97">
        <f t="shared" si="18"/>
        <v>0</v>
      </c>
      <c r="BK22" s="97">
        <f t="shared" si="18"/>
        <v>0</v>
      </c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97">
        <f t="shared" si="19"/>
        <v>0</v>
      </c>
      <c r="DI22" s="97">
        <f t="shared" si="19"/>
        <v>0</v>
      </c>
      <c r="DJ22" s="97">
        <f t="shared" si="19"/>
        <v>0</v>
      </c>
      <c r="DK22" s="97">
        <f t="shared" si="19"/>
        <v>0</v>
      </c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97">
        <f t="shared" si="20"/>
        <v>0</v>
      </c>
      <c r="FI22" s="97">
        <f t="shared" si="20"/>
        <v>0</v>
      </c>
      <c r="FJ22" s="97">
        <f t="shared" si="20"/>
        <v>0</v>
      </c>
      <c r="FK22" s="97">
        <f t="shared" si="20"/>
        <v>0</v>
      </c>
      <c r="FL22" s="97">
        <f t="shared" si="21"/>
        <v>0</v>
      </c>
      <c r="FM22" s="99">
        <f t="shared" si="21"/>
        <v>0</v>
      </c>
      <c r="FN22" s="97">
        <f t="shared" si="21"/>
        <v>0</v>
      </c>
      <c r="FO22" s="100">
        <f t="shared" si="21"/>
        <v>0</v>
      </c>
    </row>
    <row r="23" spans="1:171" s="35" customFormat="1" ht="14.25">
      <c r="A23" s="69"/>
      <c r="B23" s="44" t="s">
        <v>51</v>
      </c>
      <c r="C23" s="53"/>
      <c r="D23" s="53"/>
      <c r="E23" s="53"/>
      <c r="F23" s="53"/>
      <c r="G23" s="53"/>
      <c r="H23" s="113">
        <f aca="true" t="shared" si="22" ref="H23:AM23">SUM(H19:H22)</f>
        <v>0</v>
      </c>
      <c r="I23" s="113">
        <f t="shared" si="22"/>
        <v>0</v>
      </c>
      <c r="J23" s="113">
        <f t="shared" si="22"/>
        <v>0</v>
      </c>
      <c r="K23" s="113">
        <f t="shared" si="22"/>
        <v>0</v>
      </c>
      <c r="L23" s="113">
        <f t="shared" si="22"/>
        <v>0</v>
      </c>
      <c r="M23" s="113">
        <f t="shared" si="22"/>
        <v>0</v>
      </c>
      <c r="N23" s="113">
        <f t="shared" si="22"/>
        <v>0</v>
      </c>
      <c r="O23" s="113">
        <f t="shared" si="22"/>
        <v>0</v>
      </c>
      <c r="P23" s="113">
        <f t="shared" si="22"/>
        <v>0</v>
      </c>
      <c r="Q23" s="113">
        <f t="shared" si="22"/>
        <v>0</v>
      </c>
      <c r="R23" s="113">
        <f t="shared" si="22"/>
        <v>0</v>
      </c>
      <c r="S23" s="113">
        <f t="shared" si="22"/>
        <v>0</v>
      </c>
      <c r="T23" s="113">
        <f t="shared" si="22"/>
        <v>0</v>
      </c>
      <c r="U23" s="113">
        <f t="shared" si="22"/>
        <v>0</v>
      </c>
      <c r="V23" s="113">
        <f t="shared" si="22"/>
        <v>0</v>
      </c>
      <c r="W23" s="113">
        <f t="shared" si="22"/>
        <v>0</v>
      </c>
      <c r="X23" s="113">
        <f t="shared" si="22"/>
        <v>0</v>
      </c>
      <c r="Y23" s="113">
        <f t="shared" si="22"/>
        <v>0</v>
      </c>
      <c r="Z23" s="113">
        <f t="shared" si="22"/>
        <v>0</v>
      </c>
      <c r="AA23" s="113">
        <f t="shared" si="22"/>
        <v>0</v>
      </c>
      <c r="AB23" s="113">
        <f t="shared" si="22"/>
        <v>0</v>
      </c>
      <c r="AC23" s="113">
        <f t="shared" si="22"/>
        <v>0</v>
      </c>
      <c r="AD23" s="113">
        <f t="shared" si="22"/>
        <v>0</v>
      </c>
      <c r="AE23" s="113">
        <f t="shared" si="22"/>
        <v>0</v>
      </c>
      <c r="AF23" s="113">
        <f t="shared" si="22"/>
        <v>0</v>
      </c>
      <c r="AG23" s="113">
        <f t="shared" si="22"/>
        <v>0</v>
      </c>
      <c r="AH23" s="113">
        <f t="shared" si="22"/>
        <v>0</v>
      </c>
      <c r="AI23" s="113">
        <f t="shared" si="22"/>
        <v>0</v>
      </c>
      <c r="AJ23" s="113">
        <f t="shared" si="22"/>
        <v>0</v>
      </c>
      <c r="AK23" s="113">
        <f t="shared" si="22"/>
        <v>0</v>
      </c>
      <c r="AL23" s="113">
        <f t="shared" si="22"/>
        <v>0</v>
      </c>
      <c r="AM23" s="113">
        <f t="shared" si="22"/>
        <v>0</v>
      </c>
      <c r="AN23" s="113">
        <f aca="true" t="shared" si="23" ref="AN23:BS23">SUM(AN19:AN22)</f>
        <v>0</v>
      </c>
      <c r="AO23" s="113">
        <f t="shared" si="23"/>
        <v>0</v>
      </c>
      <c r="AP23" s="113">
        <f t="shared" si="23"/>
        <v>0</v>
      </c>
      <c r="AQ23" s="113">
        <f t="shared" si="23"/>
        <v>0</v>
      </c>
      <c r="AR23" s="113">
        <f t="shared" si="23"/>
        <v>0</v>
      </c>
      <c r="AS23" s="113">
        <f t="shared" si="23"/>
        <v>0</v>
      </c>
      <c r="AT23" s="113">
        <f t="shared" si="23"/>
        <v>0</v>
      </c>
      <c r="AU23" s="113">
        <f t="shared" si="23"/>
        <v>0</v>
      </c>
      <c r="AV23" s="113">
        <f t="shared" si="23"/>
        <v>0</v>
      </c>
      <c r="AW23" s="113">
        <f t="shared" si="23"/>
        <v>0</v>
      </c>
      <c r="AX23" s="113">
        <f t="shared" si="23"/>
        <v>0</v>
      </c>
      <c r="AY23" s="113">
        <f t="shared" si="23"/>
        <v>0</v>
      </c>
      <c r="AZ23" s="113">
        <f t="shared" si="23"/>
        <v>0</v>
      </c>
      <c r="BA23" s="113">
        <f t="shared" si="23"/>
        <v>0</v>
      </c>
      <c r="BB23" s="113">
        <f t="shared" si="23"/>
        <v>0</v>
      </c>
      <c r="BC23" s="113">
        <f t="shared" si="23"/>
        <v>0</v>
      </c>
      <c r="BD23" s="113">
        <f t="shared" si="23"/>
        <v>0</v>
      </c>
      <c r="BE23" s="113">
        <f t="shared" si="23"/>
        <v>0</v>
      </c>
      <c r="BF23" s="113">
        <f t="shared" si="23"/>
        <v>0</v>
      </c>
      <c r="BG23" s="113">
        <f t="shared" si="23"/>
        <v>0</v>
      </c>
      <c r="BH23" s="113">
        <f t="shared" si="23"/>
        <v>0</v>
      </c>
      <c r="BI23" s="113">
        <f t="shared" si="23"/>
        <v>0</v>
      </c>
      <c r="BJ23" s="113">
        <f t="shared" si="23"/>
        <v>0</v>
      </c>
      <c r="BK23" s="113">
        <f t="shared" si="23"/>
        <v>0</v>
      </c>
      <c r="BL23" s="113">
        <f t="shared" si="23"/>
        <v>0</v>
      </c>
      <c r="BM23" s="113">
        <f t="shared" si="23"/>
        <v>0</v>
      </c>
      <c r="BN23" s="113">
        <f t="shared" si="23"/>
        <v>0</v>
      </c>
      <c r="BO23" s="113">
        <f t="shared" si="23"/>
        <v>0</v>
      </c>
      <c r="BP23" s="113">
        <f t="shared" si="23"/>
        <v>0</v>
      </c>
      <c r="BQ23" s="113">
        <f t="shared" si="23"/>
        <v>0</v>
      </c>
      <c r="BR23" s="113">
        <f t="shared" si="23"/>
        <v>0</v>
      </c>
      <c r="BS23" s="113">
        <f t="shared" si="23"/>
        <v>0</v>
      </c>
      <c r="BT23" s="113">
        <f aca="true" t="shared" si="24" ref="BT23:CY23">SUM(BT19:BT22)</f>
        <v>0</v>
      </c>
      <c r="BU23" s="113">
        <f t="shared" si="24"/>
        <v>0</v>
      </c>
      <c r="BV23" s="113">
        <f t="shared" si="24"/>
        <v>0</v>
      </c>
      <c r="BW23" s="113">
        <f t="shared" si="24"/>
        <v>0</v>
      </c>
      <c r="BX23" s="113">
        <f t="shared" si="24"/>
        <v>0</v>
      </c>
      <c r="BY23" s="113">
        <f t="shared" si="24"/>
        <v>0</v>
      </c>
      <c r="BZ23" s="113">
        <f t="shared" si="24"/>
        <v>0</v>
      </c>
      <c r="CA23" s="113">
        <f t="shared" si="24"/>
        <v>0</v>
      </c>
      <c r="CB23" s="113">
        <f t="shared" si="24"/>
        <v>0</v>
      </c>
      <c r="CC23" s="113">
        <f t="shared" si="24"/>
        <v>0</v>
      </c>
      <c r="CD23" s="113">
        <f t="shared" si="24"/>
        <v>0</v>
      </c>
      <c r="CE23" s="113">
        <f t="shared" si="24"/>
        <v>0</v>
      </c>
      <c r="CF23" s="113">
        <f t="shared" si="24"/>
        <v>0</v>
      </c>
      <c r="CG23" s="113">
        <f t="shared" si="24"/>
        <v>0</v>
      </c>
      <c r="CH23" s="113">
        <f t="shared" si="24"/>
        <v>0</v>
      </c>
      <c r="CI23" s="113">
        <f t="shared" si="24"/>
        <v>0</v>
      </c>
      <c r="CJ23" s="113">
        <f t="shared" si="24"/>
        <v>0</v>
      </c>
      <c r="CK23" s="113">
        <f t="shared" si="24"/>
        <v>0</v>
      </c>
      <c r="CL23" s="113">
        <f t="shared" si="24"/>
        <v>0</v>
      </c>
      <c r="CM23" s="113">
        <f t="shared" si="24"/>
        <v>0</v>
      </c>
      <c r="CN23" s="113">
        <f t="shared" si="24"/>
        <v>0</v>
      </c>
      <c r="CO23" s="113">
        <f t="shared" si="24"/>
        <v>0</v>
      </c>
      <c r="CP23" s="113">
        <f t="shared" si="24"/>
        <v>0</v>
      </c>
      <c r="CQ23" s="113">
        <f t="shared" si="24"/>
        <v>0</v>
      </c>
      <c r="CR23" s="113">
        <f t="shared" si="24"/>
        <v>0</v>
      </c>
      <c r="CS23" s="113">
        <f t="shared" si="24"/>
        <v>0</v>
      </c>
      <c r="CT23" s="113">
        <f t="shared" si="24"/>
        <v>0</v>
      </c>
      <c r="CU23" s="113">
        <f t="shared" si="24"/>
        <v>0</v>
      </c>
      <c r="CV23" s="113">
        <f t="shared" si="24"/>
        <v>0</v>
      </c>
      <c r="CW23" s="113">
        <f t="shared" si="24"/>
        <v>0</v>
      </c>
      <c r="CX23" s="113">
        <f t="shared" si="24"/>
        <v>0</v>
      </c>
      <c r="CY23" s="113">
        <f t="shared" si="24"/>
        <v>0</v>
      </c>
      <c r="CZ23" s="113">
        <f aca="true" t="shared" si="25" ref="CZ23:EE23">SUM(CZ19:CZ22)</f>
        <v>0</v>
      </c>
      <c r="DA23" s="113">
        <f t="shared" si="25"/>
        <v>0</v>
      </c>
      <c r="DB23" s="113">
        <f t="shared" si="25"/>
        <v>0</v>
      </c>
      <c r="DC23" s="113">
        <f t="shared" si="25"/>
        <v>0</v>
      </c>
      <c r="DD23" s="113">
        <f t="shared" si="25"/>
        <v>0</v>
      </c>
      <c r="DE23" s="113">
        <f t="shared" si="25"/>
        <v>0</v>
      </c>
      <c r="DF23" s="113">
        <f t="shared" si="25"/>
        <v>0</v>
      </c>
      <c r="DG23" s="113">
        <f t="shared" si="25"/>
        <v>0</v>
      </c>
      <c r="DH23" s="113">
        <f t="shared" si="25"/>
        <v>0</v>
      </c>
      <c r="DI23" s="113">
        <f t="shared" si="25"/>
        <v>0</v>
      </c>
      <c r="DJ23" s="113">
        <f t="shared" si="25"/>
        <v>0</v>
      </c>
      <c r="DK23" s="113">
        <f t="shared" si="25"/>
        <v>0</v>
      </c>
      <c r="DL23" s="113">
        <f t="shared" si="25"/>
        <v>0</v>
      </c>
      <c r="DM23" s="113">
        <f t="shared" si="25"/>
        <v>0</v>
      </c>
      <c r="DN23" s="113">
        <f t="shared" si="25"/>
        <v>0</v>
      </c>
      <c r="DO23" s="113">
        <f t="shared" si="25"/>
        <v>0</v>
      </c>
      <c r="DP23" s="113">
        <f t="shared" si="25"/>
        <v>0</v>
      </c>
      <c r="DQ23" s="113">
        <f t="shared" si="25"/>
        <v>0</v>
      </c>
      <c r="DR23" s="113">
        <f t="shared" si="25"/>
        <v>0</v>
      </c>
      <c r="DS23" s="113">
        <f t="shared" si="25"/>
        <v>0</v>
      </c>
      <c r="DT23" s="113">
        <f t="shared" si="25"/>
        <v>0</v>
      </c>
      <c r="DU23" s="113">
        <f t="shared" si="25"/>
        <v>0</v>
      </c>
      <c r="DV23" s="113">
        <f t="shared" si="25"/>
        <v>0</v>
      </c>
      <c r="DW23" s="113">
        <f t="shared" si="25"/>
        <v>0</v>
      </c>
      <c r="DX23" s="113">
        <f t="shared" si="25"/>
        <v>0</v>
      </c>
      <c r="DY23" s="113">
        <f t="shared" si="25"/>
        <v>0</v>
      </c>
      <c r="DZ23" s="113">
        <f t="shared" si="25"/>
        <v>0</v>
      </c>
      <c r="EA23" s="113">
        <f t="shared" si="25"/>
        <v>0</v>
      </c>
      <c r="EB23" s="113">
        <f t="shared" si="25"/>
        <v>0</v>
      </c>
      <c r="EC23" s="113">
        <f t="shared" si="25"/>
        <v>0</v>
      </c>
      <c r="ED23" s="113">
        <f t="shared" si="25"/>
        <v>0</v>
      </c>
      <c r="EE23" s="113">
        <f t="shared" si="25"/>
        <v>0</v>
      </c>
      <c r="EF23" s="113">
        <f aca="true" t="shared" si="26" ref="EF23:FK23">SUM(EF19:EF22)</f>
        <v>0</v>
      </c>
      <c r="EG23" s="113">
        <f t="shared" si="26"/>
        <v>0</v>
      </c>
      <c r="EH23" s="113">
        <f t="shared" si="26"/>
        <v>0</v>
      </c>
      <c r="EI23" s="113">
        <f t="shared" si="26"/>
        <v>0</v>
      </c>
      <c r="EJ23" s="113">
        <f t="shared" si="26"/>
        <v>0</v>
      </c>
      <c r="EK23" s="113">
        <f t="shared" si="26"/>
        <v>0</v>
      </c>
      <c r="EL23" s="113">
        <f t="shared" si="26"/>
        <v>0</v>
      </c>
      <c r="EM23" s="113">
        <f t="shared" si="26"/>
        <v>0</v>
      </c>
      <c r="EN23" s="113">
        <f t="shared" si="26"/>
        <v>0</v>
      </c>
      <c r="EO23" s="113">
        <f t="shared" si="26"/>
        <v>0</v>
      </c>
      <c r="EP23" s="113">
        <f t="shared" si="26"/>
        <v>0</v>
      </c>
      <c r="EQ23" s="113">
        <f t="shared" si="26"/>
        <v>0</v>
      </c>
      <c r="ER23" s="113">
        <f t="shared" si="26"/>
        <v>0</v>
      </c>
      <c r="ES23" s="113">
        <f t="shared" si="26"/>
        <v>0</v>
      </c>
      <c r="ET23" s="113">
        <f t="shared" si="26"/>
        <v>0</v>
      </c>
      <c r="EU23" s="113">
        <f t="shared" si="26"/>
        <v>0</v>
      </c>
      <c r="EV23" s="113">
        <f t="shared" si="26"/>
        <v>0</v>
      </c>
      <c r="EW23" s="113">
        <f t="shared" si="26"/>
        <v>0</v>
      </c>
      <c r="EX23" s="113">
        <f t="shared" si="26"/>
        <v>0</v>
      </c>
      <c r="EY23" s="113">
        <f t="shared" si="26"/>
        <v>0</v>
      </c>
      <c r="EZ23" s="113">
        <f t="shared" si="26"/>
        <v>0</v>
      </c>
      <c r="FA23" s="113">
        <f t="shared" si="26"/>
        <v>0</v>
      </c>
      <c r="FB23" s="113">
        <f t="shared" si="26"/>
        <v>0</v>
      </c>
      <c r="FC23" s="113">
        <f t="shared" si="26"/>
        <v>0</v>
      </c>
      <c r="FD23" s="113">
        <f t="shared" si="26"/>
        <v>0</v>
      </c>
      <c r="FE23" s="113">
        <f t="shared" si="26"/>
        <v>0</v>
      </c>
      <c r="FF23" s="113">
        <f t="shared" si="26"/>
        <v>0</v>
      </c>
      <c r="FG23" s="113">
        <f t="shared" si="26"/>
        <v>0</v>
      </c>
      <c r="FH23" s="78">
        <f t="shared" si="26"/>
        <v>0</v>
      </c>
      <c r="FI23" s="113">
        <f t="shared" si="26"/>
        <v>0</v>
      </c>
      <c r="FJ23" s="113">
        <f t="shared" si="26"/>
        <v>0</v>
      </c>
      <c r="FK23" s="113">
        <f t="shared" si="26"/>
        <v>0</v>
      </c>
      <c r="FL23" s="113">
        <f>SUM(FL19:FL22)</f>
        <v>0</v>
      </c>
      <c r="FM23" s="113">
        <f>SUM(FM19:FM22)</f>
        <v>0</v>
      </c>
      <c r="FN23" s="113">
        <f>SUM(FN19:FN22)</f>
        <v>0</v>
      </c>
      <c r="FO23" s="113">
        <f>SUM(FO19:FO22)</f>
        <v>0</v>
      </c>
    </row>
    <row r="24" spans="1:171" s="22" customFormat="1" ht="12.75">
      <c r="A24" s="70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4"/>
    </row>
    <row r="25" spans="1:171" s="51" customFormat="1" ht="22.5" customHeight="1">
      <c r="A25" s="66" t="s">
        <v>44</v>
      </c>
      <c r="B25" s="180" t="s">
        <v>68</v>
      </c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0"/>
      <c r="CR25" s="180"/>
      <c r="CS25" s="180"/>
      <c r="CT25" s="180"/>
      <c r="CU25" s="180"/>
      <c r="CV25" s="180"/>
      <c r="CW25" s="180"/>
      <c r="CX25" s="180"/>
      <c r="CY25" s="180"/>
      <c r="CZ25" s="180"/>
      <c r="DA25" s="180"/>
      <c r="DB25" s="180"/>
      <c r="DC25" s="180"/>
      <c r="DD25" s="180"/>
      <c r="DE25" s="180"/>
      <c r="DF25" s="180"/>
      <c r="DG25" s="180"/>
      <c r="DH25" s="180"/>
      <c r="DI25" s="180"/>
      <c r="DJ25" s="180"/>
      <c r="DK25" s="180"/>
      <c r="DL25" s="180"/>
      <c r="DM25" s="180"/>
      <c r="DN25" s="180"/>
      <c r="DO25" s="180"/>
      <c r="DP25" s="180"/>
      <c r="DQ25" s="180"/>
      <c r="DR25" s="180"/>
      <c r="DS25" s="180"/>
      <c r="DT25" s="180"/>
      <c r="DU25" s="180"/>
      <c r="DV25" s="180"/>
      <c r="DW25" s="180"/>
      <c r="DX25" s="180"/>
      <c r="DY25" s="180"/>
      <c r="DZ25" s="180"/>
      <c r="EA25" s="180"/>
      <c r="EB25" s="180"/>
      <c r="EC25" s="180"/>
      <c r="ED25" s="180"/>
      <c r="EE25" s="180"/>
      <c r="EF25" s="180"/>
      <c r="EG25" s="180"/>
      <c r="EH25" s="180"/>
      <c r="EI25" s="180"/>
      <c r="EJ25" s="180"/>
      <c r="EK25" s="180"/>
      <c r="EL25" s="180"/>
      <c r="EM25" s="180"/>
      <c r="EN25" s="180"/>
      <c r="EO25" s="180"/>
      <c r="EP25" s="180"/>
      <c r="EQ25" s="180"/>
      <c r="ER25" s="180"/>
      <c r="ES25" s="180"/>
      <c r="ET25" s="180"/>
      <c r="EU25" s="180"/>
      <c r="EV25" s="180"/>
      <c r="EW25" s="180"/>
      <c r="EX25" s="180"/>
      <c r="EY25" s="180"/>
      <c r="EZ25" s="180"/>
      <c r="FA25" s="180"/>
      <c r="FB25" s="180"/>
      <c r="FC25" s="180"/>
      <c r="FD25" s="180"/>
      <c r="FE25" s="180"/>
      <c r="FF25" s="180"/>
      <c r="FG25" s="180"/>
      <c r="FH25" s="180"/>
      <c r="FI25" s="180"/>
      <c r="FJ25" s="180"/>
      <c r="FK25" s="180"/>
      <c r="FL25" s="180"/>
      <c r="FM25" s="180"/>
      <c r="FN25" s="180"/>
      <c r="FO25" s="181"/>
    </row>
    <row r="26" spans="1:171" s="101" customFormat="1" ht="86.25" customHeight="1">
      <c r="A26" s="94" t="s">
        <v>132</v>
      </c>
      <c r="B26" s="114" t="s">
        <v>167</v>
      </c>
      <c r="C26" s="115" t="s">
        <v>134</v>
      </c>
      <c r="D26" s="116">
        <v>7466472</v>
      </c>
      <c r="E26" s="115" t="s">
        <v>135</v>
      </c>
      <c r="F26" s="123">
        <v>41379</v>
      </c>
      <c r="G26" s="115" t="s">
        <v>136</v>
      </c>
      <c r="H26" s="97">
        <v>6322304.41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>
        <f aca="true" t="shared" si="27" ref="BH26:BK28">L26+P26+T26+X26+AB26+AF26+AJ26+AN26+AR26+AV26+AZ26+BD26</f>
        <v>0</v>
      </c>
      <c r="BI26" s="97">
        <f t="shared" si="27"/>
        <v>0</v>
      </c>
      <c r="BJ26" s="97">
        <f t="shared" si="27"/>
        <v>0</v>
      </c>
      <c r="BK26" s="97">
        <f t="shared" si="27"/>
        <v>0</v>
      </c>
      <c r="BL26" s="97">
        <f>27179.41+387437.5</f>
        <v>414616.91</v>
      </c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>
        <v>387437.5</v>
      </c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>
        <v>387437.5</v>
      </c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>
        <v>387437.5</v>
      </c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>
        <f aca="true" t="shared" si="28" ref="DH26:DK28">BL26+BP26+BT26+BX26+CB26+CF26+CJ26+CN26+CR26+CV26+CZ26+DD26</f>
        <v>1576929.41</v>
      </c>
      <c r="DI26" s="97">
        <f t="shared" si="28"/>
        <v>0</v>
      </c>
      <c r="DJ26" s="97">
        <f t="shared" si="28"/>
        <v>0</v>
      </c>
      <c r="DK26" s="97">
        <f t="shared" si="28"/>
        <v>0</v>
      </c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97"/>
      <c r="DY26" s="97"/>
      <c r="DZ26" s="97"/>
      <c r="EA26" s="97"/>
      <c r="EB26" s="97"/>
      <c r="EC26" s="97"/>
      <c r="ED26" s="97"/>
      <c r="EE26" s="97"/>
      <c r="EF26" s="97"/>
      <c r="EG26" s="97"/>
      <c r="EH26" s="97"/>
      <c r="EI26" s="97"/>
      <c r="EJ26" s="97"/>
      <c r="EK26" s="97"/>
      <c r="EL26" s="97"/>
      <c r="EM26" s="97"/>
      <c r="EN26" s="97"/>
      <c r="EO26" s="97"/>
      <c r="EP26" s="97"/>
      <c r="EQ26" s="97"/>
      <c r="ER26" s="97"/>
      <c r="ES26" s="97"/>
      <c r="ET26" s="97"/>
      <c r="EU26" s="97"/>
      <c r="EV26" s="97"/>
      <c r="EW26" s="97"/>
      <c r="EX26" s="97"/>
      <c r="EY26" s="97"/>
      <c r="EZ26" s="97"/>
      <c r="FA26" s="97"/>
      <c r="FB26" s="97"/>
      <c r="FC26" s="97"/>
      <c r="FD26" s="97"/>
      <c r="FE26" s="97"/>
      <c r="FF26" s="97"/>
      <c r="FG26" s="97"/>
      <c r="FH26" s="97">
        <f aca="true" t="shared" si="29" ref="FH26:FK28">DL26+DP26+DT26+DX26+EB26+EF26+EJ26+EN26+ER26+EV26+EZ26+FD26</f>
        <v>0</v>
      </c>
      <c r="FI26" s="97">
        <f t="shared" si="29"/>
        <v>0</v>
      </c>
      <c r="FJ26" s="97">
        <f t="shared" si="29"/>
        <v>0</v>
      </c>
      <c r="FK26" s="97">
        <f t="shared" si="29"/>
        <v>0</v>
      </c>
      <c r="FL26" s="99">
        <f aca="true" t="shared" si="30" ref="FL26:FO28">H26+BH26-DH26-FH26</f>
        <v>4745375</v>
      </c>
      <c r="FM26" s="99">
        <f t="shared" si="30"/>
        <v>0</v>
      </c>
      <c r="FN26" s="97">
        <f t="shared" si="30"/>
        <v>0</v>
      </c>
      <c r="FO26" s="100">
        <f t="shared" si="30"/>
        <v>0</v>
      </c>
    </row>
    <row r="27" spans="1:171" s="101" customFormat="1" ht="12.75">
      <c r="A27" s="94"/>
      <c r="B27" s="114"/>
      <c r="C27" s="115"/>
      <c r="D27" s="116"/>
      <c r="E27" s="115"/>
      <c r="F27" s="117"/>
      <c r="G27" s="115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>
        <f t="shared" si="27"/>
        <v>0</v>
      </c>
      <c r="BI27" s="97">
        <f t="shared" si="27"/>
        <v>0</v>
      </c>
      <c r="BJ27" s="97">
        <f t="shared" si="27"/>
        <v>0</v>
      </c>
      <c r="BK27" s="97">
        <f t="shared" si="27"/>
        <v>0</v>
      </c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>
        <f t="shared" si="28"/>
        <v>0</v>
      </c>
      <c r="DI27" s="97">
        <f t="shared" si="28"/>
        <v>0</v>
      </c>
      <c r="DJ27" s="97">
        <f t="shared" si="28"/>
        <v>0</v>
      </c>
      <c r="DK27" s="97">
        <f t="shared" si="28"/>
        <v>0</v>
      </c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97"/>
      <c r="EW27" s="97"/>
      <c r="EX27" s="97"/>
      <c r="EY27" s="97"/>
      <c r="EZ27" s="97"/>
      <c r="FA27" s="97"/>
      <c r="FB27" s="97"/>
      <c r="FC27" s="97"/>
      <c r="FD27" s="97"/>
      <c r="FE27" s="97"/>
      <c r="FF27" s="97"/>
      <c r="FG27" s="97"/>
      <c r="FH27" s="97">
        <f t="shared" si="29"/>
        <v>0</v>
      </c>
      <c r="FI27" s="97">
        <f t="shared" si="29"/>
        <v>0</v>
      </c>
      <c r="FJ27" s="97">
        <f t="shared" si="29"/>
        <v>0</v>
      </c>
      <c r="FK27" s="97">
        <f t="shared" si="29"/>
        <v>0</v>
      </c>
      <c r="FL27" s="97">
        <f t="shared" si="30"/>
        <v>0</v>
      </c>
      <c r="FM27" s="99">
        <f t="shared" si="30"/>
        <v>0</v>
      </c>
      <c r="FN27" s="97">
        <f t="shared" si="30"/>
        <v>0</v>
      </c>
      <c r="FO27" s="100">
        <f t="shared" si="30"/>
        <v>0</v>
      </c>
    </row>
    <row r="28" spans="1:171" ht="12.75">
      <c r="A28" s="68"/>
      <c r="B28" s="19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>
        <f t="shared" si="27"/>
        <v>0</v>
      </c>
      <c r="BI28" s="5">
        <f t="shared" si="27"/>
        <v>0</v>
      </c>
      <c r="BJ28" s="5">
        <f t="shared" si="27"/>
        <v>0</v>
      </c>
      <c r="BK28" s="5">
        <f t="shared" si="27"/>
        <v>0</v>
      </c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>
        <f t="shared" si="28"/>
        <v>0</v>
      </c>
      <c r="DI28" s="5">
        <f t="shared" si="28"/>
        <v>0</v>
      </c>
      <c r="DJ28" s="5">
        <f t="shared" si="28"/>
        <v>0</v>
      </c>
      <c r="DK28" s="5">
        <f t="shared" si="28"/>
        <v>0</v>
      </c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>
        <f t="shared" si="29"/>
        <v>0</v>
      </c>
      <c r="FI28" s="5">
        <f t="shared" si="29"/>
        <v>0</v>
      </c>
      <c r="FJ28" s="5">
        <f t="shared" si="29"/>
        <v>0</v>
      </c>
      <c r="FK28" s="5">
        <f t="shared" si="29"/>
        <v>0</v>
      </c>
      <c r="FL28" s="41">
        <f t="shared" si="30"/>
        <v>0</v>
      </c>
      <c r="FM28" s="60">
        <f t="shared" si="30"/>
        <v>0</v>
      </c>
      <c r="FN28" s="3">
        <f t="shared" si="30"/>
        <v>0</v>
      </c>
      <c r="FO28" s="40">
        <f t="shared" si="30"/>
        <v>0</v>
      </c>
    </row>
    <row r="29" spans="1:171" s="42" customFormat="1" ht="14.25">
      <c r="A29" s="72"/>
      <c r="B29" s="46" t="s">
        <v>52</v>
      </c>
      <c r="C29" s="47"/>
      <c r="D29" s="47"/>
      <c r="E29" s="47"/>
      <c r="F29" s="47"/>
      <c r="G29" s="47"/>
      <c r="H29" s="48">
        <f aca="true" t="shared" si="31" ref="H29:AM29">SUM(H26:H28)</f>
        <v>6322304.41</v>
      </c>
      <c r="I29" s="48">
        <f t="shared" si="31"/>
        <v>0</v>
      </c>
      <c r="J29" s="48">
        <f t="shared" si="31"/>
        <v>0</v>
      </c>
      <c r="K29" s="48">
        <f t="shared" si="31"/>
        <v>0</v>
      </c>
      <c r="L29" s="48">
        <f t="shared" si="31"/>
        <v>0</v>
      </c>
      <c r="M29" s="48">
        <f t="shared" si="31"/>
        <v>0</v>
      </c>
      <c r="N29" s="48">
        <f t="shared" si="31"/>
        <v>0</v>
      </c>
      <c r="O29" s="48">
        <f t="shared" si="31"/>
        <v>0</v>
      </c>
      <c r="P29" s="48">
        <f t="shared" si="31"/>
        <v>0</v>
      </c>
      <c r="Q29" s="48">
        <f t="shared" si="31"/>
        <v>0</v>
      </c>
      <c r="R29" s="48">
        <f t="shared" si="31"/>
        <v>0</v>
      </c>
      <c r="S29" s="48">
        <f t="shared" si="31"/>
        <v>0</v>
      </c>
      <c r="T29" s="48">
        <f t="shared" si="31"/>
        <v>0</v>
      </c>
      <c r="U29" s="48">
        <f t="shared" si="31"/>
        <v>0</v>
      </c>
      <c r="V29" s="48">
        <f t="shared" si="31"/>
        <v>0</v>
      </c>
      <c r="W29" s="48">
        <f t="shared" si="31"/>
        <v>0</v>
      </c>
      <c r="X29" s="48">
        <f t="shared" si="31"/>
        <v>0</v>
      </c>
      <c r="Y29" s="48">
        <f t="shared" si="31"/>
        <v>0</v>
      </c>
      <c r="Z29" s="48">
        <f t="shared" si="31"/>
        <v>0</v>
      </c>
      <c r="AA29" s="48">
        <f t="shared" si="31"/>
        <v>0</v>
      </c>
      <c r="AB29" s="48">
        <f t="shared" si="31"/>
        <v>0</v>
      </c>
      <c r="AC29" s="48">
        <f t="shared" si="31"/>
        <v>0</v>
      </c>
      <c r="AD29" s="48">
        <f t="shared" si="31"/>
        <v>0</v>
      </c>
      <c r="AE29" s="48">
        <f t="shared" si="31"/>
        <v>0</v>
      </c>
      <c r="AF29" s="48">
        <f t="shared" si="31"/>
        <v>0</v>
      </c>
      <c r="AG29" s="48">
        <f t="shared" si="31"/>
        <v>0</v>
      </c>
      <c r="AH29" s="48">
        <f t="shared" si="31"/>
        <v>0</v>
      </c>
      <c r="AI29" s="48">
        <f t="shared" si="31"/>
        <v>0</v>
      </c>
      <c r="AJ29" s="48">
        <f t="shared" si="31"/>
        <v>0</v>
      </c>
      <c r="AK29" s="48">
        <f t="shared" si="31"/>
        <v>0</v>
      </c>
      <c r="AL29" s="48">
        <f t="shared" si="31"/>
        <v>0</v>
      </c>
      <c r="AM29" s="48">
        <f t="shared" si="31"/>
        <v>0</v>
      </c>
      <c r="AN29" s="48">
        <f aca="true" t="shared" si="32" ref="AN29:BS29">SUM(AN26:AN28)</f>
        <v>0</v>
      </c>
      <c r="AO29" s="48">
        <f t="shared" si="32"/>
        <v>0</v>
      </c>
      <c r="AP29" s="48">
        <f t="shared" si="32"/>
        <v>0</v>
      </c>
      <c r="AQ29" s="48">
        <f t="shared" si="32"/>
        <v>0</v>
      </c>
      <c r="AR29" s="48">
        <f t="shared" si="32"/>
        <v>0</v>
      </c>
      <c r="AS29" s="48">
        <f t="shared" si="32"/>
        <v>0</v>
      </c>
      <c r="AT29" s="48">
        <f t="shared" si="32"/>
        <v>0</v>
      </c>
      <c r="AU29" s="48">
        <f t="shared" si="32"/>
        <v>0</v>
      </c>
      <c r="AV29" s="48">
        <f t="shared" si="32"/>
        <v>0</v>
      </c>
      <c r="AW29" s="48">
        <f t="shared" si="32"/>
        <v>0</v>
      </c>
      <c r="AX29" s="48">
        <f t="shared" si="32"/>
        <v>0</v>
      </c>
      <c r="AY29" s="48">
        <f t="shared" si="32"/>
        <v>0</v>
      </c>
      <c r="AZ29" s="48">
        <f t="shared" si="32"/>
        <v>0</v>
      </c>
      <c r="BA29" s="48">
        <f t="shared" si="32"/>
        <v>0</v>
      </c>
      <c r="BB29" s="48">
        <f t="shared" si="32"/>
        <v>0</v>
      </c>
      <c r="BC29" s="48">
        <f t="shared" si="32"/>
        <v>0</v>
      </c>
      <c r="BD29" s="48">
        <f t="shared" si="32"/>
        <v>0</v>
      </c>
      <c r="BE29" s="48">
        <f t="shared" si="32"/>
        <v>0</v>
      </c>
      <c r="BF29" s="48">
        <f t="shared" si="32"/>
        <v>0</v>
      </c>
      <c r="BG29" s="48">
        <f t="shared" si="32"/>
        <v>0</v>
      </c>
      <c r="BH29" s="48">
        <f t="shared" si="32"/>
        <v>0</v>
      </c>
      <c r="BI29" s="48">
        <f t="shared" si="32"/>
        <v>0</v>
      </c>
      <c r="BJ29" s="48">
        <f t="shared" si="32"/>
        <v>0</v>
      </c>
      <c r="BK29" s="48">
        <f t="shared" si="32"/>
        <v>0</v>
      </c>
      <c r="BL29" s="48">
        <f t="shared" si="32"/>
        <v>414616.91</v>
      </c>
      <c r="BM29" s="48">
        <f t="shared" si="32"/>
        <v>0</v>
      </c>
      <c r="BN29" s="48">
        <f t="shared" si="32"/>
        <v>0</v>
      </c>
      <c r="BO29" s="48">
        <f t="shared" si="32"/>
        <v>0</v>
      </c>
      <c r="BP29" s="48">
        <f t="shared" si="32"/>
        <v>0</v>
      </c>
      <c r="BQ29" s="48">
        <f t="shared" si="32"/>
        <v>0</v>
      </c>
      <c r="BR29" s="48">
        <f t="shared" si="32"/>
        <v>0</v>
      </c>
      <c r="BS29" s="48">
        <f t="shared" si="32"/>
        <v>0</v>
      </c>
      <c r="BT29" s="48">
        <f aca="true" t="shared" si="33" ref="BT29:CY29">SUM(BT26:BT28)</f>
        <v>0</v>
      </c>
      <c r="BU29" s="48">
        <f t="shared" si="33"/>
        <v>0</v>
      </c>
      <c r="BV29" s="48">
        <f t="shared" si="33"/>
        <v>0</v>
      </c>
      <c r="BW29" s="48">
        <f t="shared" si="33"/>
        <v>0</v>
      </c>
      <c r="BX29" s="48">
        <f t="shared" si="33"/>
        <v>387437.5</v>
      </c>
      <c r="BY29" s="48">
        <f t="shared" si="33"/>
        <v>0</v>
      </c>
      <c r="BZ29" s="48">
        <f t="shared" si="33"/>
        <v>0</v>
      </c>
      <c r="CA29" s="48">
        <f t="shared" si="33"/>
        <v>0</v>
      </c>
      <c r="CB29" s="48">
        <f t="shared" si="33"/>
        <v>0</v>
      </c>
      <c r="CC29" s="48">
        <f t="shared" si="33"/>
        <v>0</v>
      </c>
      <c r="CD29" s="48">
        <f t="shared" si="33"/>
        <v>0</v>
      </c>
      <c r="CE29" s="48">
        <f t="shared" si="33"/>
        <v>0</v>
      </c>
      <c r="CF29" s="48">
        <f t="shared" si="33"/>
        <v>0</v>
      </c>
      <c r="CG29" s="48">
        <f t="shared" si="33"/>
        <v>0</v>
      </c>
      <c r="CH29" s="48">
        <f t="shared" si="33"/>
        <v>0</v>
      </c>
      <c r="CI29" s="48">
        <f t="shared" si="33"/>
        <v>0</v>
      </c>
      <c r="CJ29" s="48">
        <f t="shared" si="33"/>
        <v>387437.5</v>
      </c>
      <c r="CK29" s="48">
        <f t="shared" si="33"/>
        <v>0</v>
      </c>
      <c r="CL29" s="48">
        <f t="shared" si="33"/>
        <v>0</v>
      </c>
      <c r="CM29" s="48">
        <f t="shared" si="33"/>
        <v>0</v>
      </c>
      <c r="CN29" s="48">
        <f t="shared" si="33"/>
        <v>0</v>
      </c>
      <c r="CO29" s="48">
        <f t="shared" si="33"/>
        <v>0</v>
      </c>
      <c r="CP29" s="48">
        <f t="shared" si="33"/>
        <v>0</v>
      </c>
      <c r="CQ29" s="48">
        <f t="shared" si="33"/>
        <v>0</v>
      </c>
      <c r="CR29" s="48">
        <f t="shared" si="33"/>
        <v>0</v>
      </c>
      <c r="CS29" s="48">
        <f t="shared" si="33"/>
        <v>0</v>
      </c>
      <c r="CT29" s="48">
        <f t="shared" si="33"/>
        <v>0</v>
      </c>
      <c r="CU29" s="48">
        <f t="shared" si="33"/>
        <v>0</v>
      </c>
      <c r="CV29" s="48">
        <f t="shared" si="33"/>
        <v>387437.5</v>
      </c>
      <c r="CW29" s="48">
        <f t="shared" si="33"/>
        <v>0</v>
      </c>
      <c r="CX29" s="48">
        <f t="shared" si="33"/>
        <v>0</v>
      </c>
      <c r="CY29" s="48">
        <f t="shared" si="33"/>
        <v>0</v>
      </c>
      <c r="CZ29" s="48">
        <f aca="true" t="shared" si="34" ref="CZ29:EE29">SUM(CZ26:CZ28)</f>
        <v>0</v>
      </c>
      <c r="DA29" s="48">
        <f t="shared" si="34"/>
        <v>0</v>
      </c>
      <c r="DB29" s="48">
        <f t="shared" si="34"/>
        <v>0</v>
      </c>
      <c r="DC29" s="48">
        <f t="shared" si="34"/>
        <v>0</v>
      </c>
      <c r="DD29" s="48">
        <f t="shared" si="34"/>
        <v>0</v>
      </c>
      <c r="DE29" s="48">
        <f t="shared" si="34"/>
        <v>0</v>
      </c>
      <c r="DF29" s="48">
        <f t="shared" si="34"/>
        <v>0</v>
      </c>
      <c r="DG29" s="48">
        <f t="shared" si="34"/>
        <v>0</v>
      </c>
      <c r="DH29" s="48">
        <f t="shared" si="34"/>
        <v>1576929.41</v>
      </c>
      <c r="DI29" s="48">
        <f t="shared" si="34"/>
        <v>0</v>
      </c>
      <c r="DJ29" s="48">
        <f t="shared" si="34"/>
        <v>0</v>
      </c>
      <c r="DK29" s="48">
        <f t="shared" si="34"/>
        <v>0</v>
      </c>
      <c r="DL29" s="48">
        <f t="shared" si="34"/>
        <v>0</v>
      </c>
      <c r="DM29" s="48">
        <f t="shared" si="34"/>
        <v>0</v>
      </c>
      <c r="DN29" s="48">
        <f t="shared" si="34"/>
        <v>0</v>
      </c>
      <c r="DO29" s="48">
        <f t="shared" si="34"/>
        <v>0</v>
      </c>
      <c r="DP29" s="48">
        <f t="shared" si="34"/>
        <v>0</v>
      </c>
      <c r="DQ29" s="48">
        <f t="shared" si="34"/>
        <v>0</v>
      </c>
      <c r="DR29" s="48">
        <f t="shared" si="34"/>
        <v>0</v>
      </c>
      <c r="DS29" s="48">
        <f t="shared" si="34"/>
        <v>0</v>
      </c>
      <c r="DT29" s="48">
        <f t="shared" si="34"/>
        <v>0</v>
      </c>
      <c r="DU29" s="48">
        <f t="shared" si="34"/>
        <v>0</v>
      </c>
      <c r="DV29" s="48">
        <f t="shared" si="34"/>
        <v>0</v>
      </c>
      <c r="DW29" s="48">
        <f t="shared" si="34"/>
        <v>0</v>
      </c>
      <c r="DX29" s="48">
        <f t="shared" si="34"/>
        <v>0</v>
      </c>
      <c r="DY29" s="48">
        <f t="shared" si="34"/>
        <v>0</v>
      </c>
      <c r="DZ29" s="48">
        <f t="shared" si="34"/>
        <v>0</v>
      </c>
      <c r="EA29" s="48">
        <f t="shared" si="34"/>
        <v>0</v>
      </c>
      <c r="EB29" s="48">
        <f t="shared" si="34"/>
        <v>0</v>
      </c>
      <c r="EC29" s="48">
        <f t="shared" si="34"/>
        <v>0</v>
      </c>
      <c r="ED29" s="48">
        <f t="shared" si="34"/>
        <v>0</v>
      </c>
      <c r="EE29" s="48">
        <f t="shared" si="34"/>
        <v>0</v>
      </c>
      <c r="EF29" s="48">
        <f aca="true" t="shared" si="35" ref="EF29:FK29">SUM(EF26:EF28)</f>
        <v>0</v>
      </c>
      <c r="EG29" s="48">
        <f t="shared" si="35"/>
        <v>0</v>
      </c>
      <c r="EH29" s="48">
        <f t="shared" si="35"/>
        <v>0</v>
      </c>
      <c r="EI29" s="48">
        <f t="shared" si="35"/>
        <v>0</v>
      </c>
      <c r="EJ29" s="48">
        <f t="shared" si="35"/>
        <v>0</v>
      </c>
      <c r="EK29" s="48">
        <f t="shared" si="35"/>
        <v>0</v>
      </c>
      <c r="EL29" s="48">
        <f t="shared" si="35"/>
        <v>0</v>
      </c>
      <c r="EM29" s="48">
        <f t="shared" si="35"/>
        <v>0</v>
      </c>
      <c r="EN29" s="48">
        <f t="shared" si="35"/>
        <v>0</v>
      </c>
      <c r="EO29" s="48">
        <f t="shared" si="35"/>
        <v>0</v>
      </c>
      <c r="EP29" s="48">
        <f t="shared" si="35"/>
        <v>0</v>
      </c>
      <c r="EQ29" s="48">
        <f t="shared" si="35"/>
        <v>0</v>
      </c>
      <c r="ER29" s="48">
        <f t="shared" si="35"/>
        <v>0</v>
      </c>
      <c r="ES29" s="48">
        <f t="shared" si="35"/>
        <v>0</v>
      </c>
      <c r="ET29" s="48">
        <f t="shared" si="35"/>
        <v>0</v>
      </c>
      <c r="EU29" s="48">
        <f t="shared" si="35"/>
        <v>0</v>
      </c>
      <c r="EV29" s="48">
        <f t="shared" si="35"/>
        <v>0</v>
      </c>
      <c r="EW29" s="48">
        <f t="shared" si="35"/>
        <v>0</v>
      </c>
      <c r="EX29" s="48">
        <f t="shared" si="35"/>
        <v>0</v>
      </c>
      <c r="EY29" s="48">
        <f t="shared" si="35"/>
        <v>0</v>
      </c>
      <c r="EZ29" s="48">
        <f t="shared" si="35"/>
        <v>0</v>
      </c>
      <c r="FA29" s="48">
        <f t="shared" si="35"/>
        <v>0</v>
      </c>
      <c r="FB29" s="48">
        <f t="shared" si="35"/>
        <v>0</v>
      </c>
      <c r="FC29" s="48">
        <f t="shared" si="35"/>
        <v>0</v>
      </c>
      <c r="FD29" s="48">
        <f t="shared" si="35"/>
        <v>0</v>
      </c>
      <c r="FE29" s="48">
        <f t="shared" si="35"/>
        <v>0</v>
      </c>
      <c r="FF29" s="48">
        <f t="shared" si="35"/>
        <v>0</v>
      </c>
      <c r="FG29" s="48">
        <f t="shared" si="35"/>
        <v>0</v>
      </c>
      <c r="FH29" s="48">
        <f t="shared" si="35"/>
        <v>0</v>
      </c>
      <c r="FI29" s="48">
        <f t="shared" si="35"/>
        <v>0</v>
      </c>
      <c r="FJ29" s="48">
        <f t="shared" si="35"/>
        <v>0</v>
      </c>
      <c r="FK29" s="48">
        <f t="shared" si="35"/>
        <v>0</v>
      </c>
      <c r="FL29" s="48">
        <f>SUM(FL26:FL28)</f>
        <v>4745375</v>
      </c>
      <c r="FM29" s="63">
        <f>SUM(FM26:FM28)</f>
        <v>0</v>
      </c>
      <c r="FN29" s="48">
        <f>SUM(FN26:FN28)</f>
        <v>0</v>
      </c>
      <c r="FO29" s="49">
        <f>SUM(FO26:FO28)</f>
        <v>0</v>
      </c>
    </row>
    <row r="30" spans="1:171" s="34" customFormat="1" ht="22.5" customHeight="1" thickBot="1">
      <c r="A30" s="73"/>
      <c r="B30" s="30" t="s">
        <v>48</v>
      </c>
      <c r="C30" s="32"/>
      <c r="D30" s="32"/>
      <c r="E30" s="32"/>
      <c r="F30" s="32"/>
      <c r="G30" s="32"/>
      <c r="H30" s="80">
        <f aca="true" t="shared" si="36" ref="H30:AM30">H10+H16+H23+H29</f>
        <v>9322304.41</v>
      </c>
      <c r="I30" s="80">
        <f t="shared" si="36"/>
        <v>0</v>
      </c>
      <c r="J30" s="80">
        <f t="shared" si="36"/>
        <v>0</v>
      </c>
      <c r="K30" s="80">
        <f t="shared" si="36"/>
        <v>0</v>
      </c>
      <c r="L30" s="80">
        <f t="shared" si="36"/>
        <v>0</v>
      </c>
      <c r="M30" s="80">
        <f t="shared" si="36"/>
        <v>43315.06</v>
      </c>
      <c r="N30" s="80">
        <f t="shared" si="36"/>
        <v>0</v>
      </c>
      <c r="O30" s="80">
        <f t="shared" si="36"/>
        <v>0</v>
      </c>
      <c r="P30" s="80">
        <f t="shared" si="36"/>
        <v>0</v>
      </c>
      <c r="Q30" s="80">
        <f t="shared" si="36"/>
        <v>43315.07</v>
      </c>
      <c r="R30" s="80">
        <f t="shared" si="36"/>
        <v>0</v>
      </c>
      <c r="S30" s="80">
        <f t="shared" si="36"/>
        <v>0</v>
      </c>
      <c r="T30" s="80">
        <f t="shared" si="36"/>
        <v>0</v>
      </c>
      <c r="U30" s="80">
        <f t="shared" si="36"/>
        <v>39123.29</v>
      </c>
      <c r="V30" s="80">
        <f t="shared" si="36"/>
        <v>0</v>
      </c>
      <c r="W30" s="80">
        <f t="shared" si="36"/>
        <v>0</v>
      </c>
      <c r="X30" s="80">
        <f t="shared" si="36"/>
        <v>0</v>
      </c>
      <c r="Y30" s="80">
        <f t="shared" si="36"/>
        <v>43315.07</v>
      </c>
      <c r="Z30" s="80">
        <f t="shared" si="36"/>
        <v>0</v>
      </c>
      <c r="AA30" s="80">
        <f t="shared" si="36"/>
        <v>0</v>
      </c>
      <c r="AB30" s="80">
        <f t="shared" si="36"/>
        <v>0</v>
      </c>
      <c r="AC30" s="80">
        <f t="shared" si="36"/>
        <v>41917.81</v>
      </c>
      <c r="AD30" s="80">
        <f t="shared" si="36"/>
        <v>0</v>
      </c>
      <c r="AE30" s="80">
        <f t="shared" si="36"/>
        <v>0</v>
      </c>
      <c r="AF30" s="80">
        <f t="shared" si="36"/>
        <v>0</v>
      </c>
      <c r="AG30" s="80">
        <f t="shared" si="36"/>
        <v>43315.07</v>
      </c>
      <c r="AH30" s="80">
        <f t="shared" si="36"/>
        <v>0</v>
      </c>
      <c r="AI30" s="80">
        <f t="shared" si="36"/>
        <v>0</v>
      </c>
      <c r="AJ30" s="80">
        <f t="shared" si="36"/>
        <v>0</v>
      </c>
      <c r="AK30" s="80">
        <f t="shared" si="36"/>
        <v>41917.8</v>
      </c>
      <c r="AL30" s="80">
        <f t="shared" si="36"/>
        <v>0</v>
      </c>
      <c r="AM30" s="80">
        <f t="shared" si="36"/>
        <v>0</v>
      </c>
      <c r="AN30" s="80">
        <f aca="true" t="shared" si="37" ref="AN30:BS30">AN10+AN16+AN23+AN29</f>
        <v>0</v>
      </c>
      <c r="AO30" s="80">
        <f t="shared" si="37"/>
        <v>43315.07</v>
      </c>
      <c r="AP30" s="80">
        <f t="shared" si="37"/>
        <v>0</v>
      </c>
      <c r="AQ30" s="80">
        <f t="shared" si="37"/>
        <v>0</v>
      </c>
      <c r="AR30" s="80">
        <f t="shared" si="37"/>
        <v>0</v>
      </c>
      <c r="AS30" s="80">
        <f t="shared" si="37"/>
        <v>43315.07</v>
      </c>
      <c r="AT30" s="80">
        <f t="shared" si="37"/>
        <v>0</v>
      </c>
      <c r="AU30" s="80">
        <f t="shared" si="37"/>
        <v>0</v>
      </c>
      <c r="AV30" s="80">
        <f t="shared" si="37"/>
        <v>0</v>
      </c>
      <c r="AW30" s="80">
        <f t="shared" si="37"/>
        <v>25150.69</v>
      </c>
      <c r="AX30" s="80">
        <f t="shared" si="37"/>
        <v>0</v>
      </c>
      <c r="AY30" s="80">
        <f t="shared" si="37"/>
        <v>0</v>
      </c>
      <c r="AZ30" s="80">
        <f t="shared" si="37"/>
        <v>0</v>
      </c>
      <c r="BA30" s="80">
        <f t="shared" si="37"/>
        <v>0</v>
      </c>
      <c r="BB30" s="80">
        <f t="shared" si="37"/>
        <v>0</v>
      </c>
      <c r="BC30" s="80">
        <f t="shared" si="37"/>
        <v>0</v>
      </c>
      <c r="BD30" s="80">
        <f t="shared" si="37"/>
        <v>4000000</v>
      </c>
      <c r="BE30" s="80">
        <f t="shared" si="37"/>
        <v>5753.42</v>
      </c>
      <c r="BF30" s="80">
        <f t="shared" si="37"/>
        <v>0</v>
      </c>
      <c r="BG30" s="80">
        <f t="shared" si="37"/>
        <v>0</v>
      </c>
      <c r="BH30" s="80">
        <f t="shared" si="37"/>
        <v>4000000</v>
      </c>
      <c r="BI30" s="80">
        <f t="shared" si="37"/>
        <v>413753.42000000004</v>
      </c>
      <c r="BJ30" s="80">
        <f t="shared" si="37"/>
        <v>0</v>
      </c>
      <c r="BK30" s="80">
        <f t="shared" si="37"/>
        <v>0</v>
      </c>
      <c r="BL30" s="80">
        <f t="shared" si="37"/>
        <v>414616.91</v>
      </c>
      <c r="BM30" s="80">
        <f t="shared" si="37"/>
        <v>43315.06</v>
      </c>
      <c r="BN30" s="80">
        <f t="shared" si="37"/>
        <v>0</v>
      </c>
      <c r="BO30" s="80">
        <f t="shared" si="37"/>
        <v>0</v>
      </c>
      <c r="BP30" s="80">
        <f t="shared" si="37"/>
        <v>0</v>
      </c>
      <c r="BQ30" s="80">
        <f t="shared" si="37"/>
        <v>43315.07</v>
      </c>
      <c r="BR30" s="80">
        <f t="shared" si="37"/>
        <v>0</v>
      </c>
      <c r="BS30" s="80">
        <f t="shared" si="37"/>
        <v>0</v>
      </c>
      <c r="BT30" s="80">
        <f aca="true" t="shared" si="38" ref="BT30:CY30">BT10+BT16+BT23+BT29</f>
        <v>0</v>
      </c>
      <c r="BU30" s="80">
        <f t="shared" si="38"/>
        <v>39123.29</v>
      </c>
      <c r="BV30" s="80">
        <f t="shared" si="38"/>
        <v>0</v>
      </c>
      <c r="BW30" s="80">
        <f t="shared" si="38"/>
        <v>0</v>
      </c>
      <c r="BX30" s="80">
        <f t="shared" si="38"/>
        <v>387437.5</v>
      </c>
      <c r="BY30" s="80">
        <f t="shared" si="38"/>
        <v>43315.07</v>
      </c>
      <c r="BZ30" s="80">
        <f t="shared" si="38"/>
        <v>0</v>
      </c>
      <c r="CA30" s="80">
        <f t="shared" si="38"/>
        <v>0</v>
      </c>
      <c r="CB30" s="80">
        <f t="shared" si="38"/>
        <v>0</v>
      </c>
      <c r="CC30" s="80">
        <f t="shared" si="38"/>
        <v>41917.81</v>
      </c>
      <c r="CD30" s="80">
        <f t="shared" si="38"/>
        <v>0</v>
      </c>
      <c r="CE30" s="80">
        <f t="shared" si="38"/>
        <v>0</v>
      </c>
      <c r="CF30" s="80">
        <f t="shared" si="38"/>
        <v>0</v>
      </c>
      <c r="CG30" s="80">
        <f t="shared" si="38"/>
        <v>43315.07</v>
      </c>
      <c r="CH30" s="80">
        <f t="shared" si="38"/>
        <v>0</v>
      </c>
      <c r="CI30" s="80">
        <f t="shared" si="38"/>
        <v>0</v>
      </c>
      <c r="CJ30" s="80">
        <f t="shared" si="38"/>
        <v>387437.5</v>
      </c>
      <c r="CK30" s="80">
        <f t="shared" si="38"/>
        <v>41917.8</v>
      </c>
      <c r="CL30" s="80">
        <f t="shared" si="38"/>
        <v>0</v>
      </c>
      <c r="CM30" s="80">
        <f t="shared" si="38"/>
        <v>0</v>
      </c>
      <c r="CN30" s="80">
        <f t="shared" si="38"/>
        <v>0</v>
      </c>
      <c r="CO30" s="80">
        <f t="shared" si="38"/>
        <v>43315.07</v>
      </c>
      <c r="CP30" s="80">
        <f t="shared" si="38"/>
        <v>0</v>
      </c>
      <c r="CQ30" s="80">
        <f t="shared" si="38"/>
        <v>0</v>
      </c>
      <c r="CR30" s="80">
        <f t="shared" si="38"/>
        <v>0</v>
      </c>
      <c r="CS30" s="80">
        <f t="shared" si="38"/>
        <v>43315.07</v>
      </c>
      <c r="CT30" s="80">
        <f t="shared" si="38"/>
        <v>0</v>
      </c>
      <c r="CU30" s="80">
        <f t="shared" si="38"/>
        <v>0</v>
      </c>
      <c r="CV30" s="80">
        <f t="shared" si="38"/>
        <v>3387437.5</v>
      </c>
      <c r="CW30" s="80">
        <f t="shared" si="38"/>
        <v>25150.69</v>
      </c>
      <c r="CX30" s="80">
        <f t="shared" si="38"/>
        <v>0</v>
      </c>
      <c r="CY30" s="80">
        <f t="shared" si="38"/>
        <v>0</v>
      </c>
      <c r="CZ30" s="80">
        <f aca="true" t="shared" si="39" ref="CZ30:EE30">CZ10+CZ16+CZ23+CZ29</f>
        <v>0</v>
      </c>
      <c r="DA30" s="80">
        <f t="shared" si="39"/>
        <v>0</v>
      </c>
      <c r="DB30" s="80">
        <f t="shared" si="39"/>
        <v>0</v>
      </c>
      <c r="DC30" s="80">
        <f t="shared" si="39"/>
        <v>0</v>
      </c>
      <c r="DD30" s="80">
        <f t="shared" si="39"/>
        <v>0</v>
      </c>
      <c r="DE30" s="80">
        <f t="shared" si="39"/>
        <v>5753.42</v>
      </c>
      <c r="DF30" s="80">
        <f t="shared" si="39"/>
        <v>0</v>
      </c>
      <c r="DG30" s="80">
        <f t="shared" si="39"/>
        <v>0</v>
      </c>
      <c r="DH30" s="80">
        <f t="shared" si="39"/>
        <v>4576929.41</v>
      </c>
      <c r="DI30" s="80">
        <f t="shared" si="39"/>
        <v>413753.42000000004</v>
      </c>
      <c r="DJ30" s="80">
        <f t="shared" si="39"/>
        <v>0</v>
      </c>
      <c r="DK30" s="80">
        <f t="shared" si="39"/>
        <v>0</v>
      </c>
      <c r="DL30" s="80">
        <f t="shared" si="39"/>
        <v>0</v>
      </c>
      <c r="DM30" s="80">
        <f t="shared" si="39"/>
        <v>0</v>
      </c>
      <c r="DN30" s="80">
        <f t="shared" si="39"/>
        <v>0</v>
      </c>
      <c r="DO30" s="80">
        <f t="shared" si="39"/>
        <v>0</v>
      </c>
      <c r="DP30" s="80">
        <f t="shared" si="39"/>
        <v>0</v>
      </c>
      <c r="DQ30" s="80">
        <f t="shared" si="39"/>
        <v>0</v>
      </c>
      <c r="DR30" s="80">
        <f t="shared" si="39"/>
        <v>0</v>
      </c>
      <c r="DS30" s="80">
        <f t="shared" si="39"/>
        <v>0</v>
      </c>
      <c r="DT30" s="80">
        <f t="shared" si="39"/>
        <v>0</v>
      </c>
      <c r="DU30" s="80">
        <f t="shared" si="39"/>
        <v>0</v>
      </c>
      <c r="DV30" s="80">
        <f t="shared" si="39"/>
        <v>0</v>
      </c>
      <c r="DW30" s="80">
        <f t="shared" si="39"/>
        <v>0</v>
      </c>
      <c r="DX30" s="80">
        <f t="shared" si="39"/>
        <v>0</v>
      </c>
      <c r="DY30" s="80">
        <f t="shared" si="39"/>
        <v>0</v>
      </c>
      <c r="DZ30" s="80">
        <f t="shared" si="39"/>
        <v>0</v>
      </c>
      <c r="EA30" s="80">
        <f t="shared" si="39"/>
        <v>0</v>
      </c>
      <c r="EB30" s="80">
        <f t="shared" si="39"/>
        <v>0</v>
      </c>
      <c r="EC30" s="80">
        <f t="shared" si="39"/>
        <v>0</v>
      </c>
      <c r="ED30" s="80">
        <f t="shared" si="39"/>
        <v>0</v>
      </c>
      <c r="EE30" s="80">
        <f t="shared" si="39"/>
        <v>0</v>
      </c>
      <c r="EF30" s="80">
        <f aca="true" t="shared" si="40" ref="EF30:FK30">EF10+EF16+EF23+EF29</f>
        <v>0</v>
      </c>
      <c r="EG30" s="80">
        <f t="shared" si="40"/>
        <v>0</v>
      </c>
      <c r="EH30" s="80">
        <f t="shared" si="40"/>
        <v>0</v>
      </c>
      <c r="EI30" s="80">
        <f t="shared" si="40"/>
        <v>0</v>
      </c>
      <c r="EJ30" s="80">
        <f t="shared" si="40"/>
        <v>0</v>
      </c>
      <c r="EK30" s="80">
        <f t="shared" si="40"/>
        <v>0</v>
      </c>
      <c r="EL30" s="80">
        <f t="shared" si="40"/>
        <v>0</v>
      </c>
      <c r="EM30" s="80">
        <f t="shared" si="40"/>
        <v>0</v>
      </c>
      <c r="EN30" s="80">
        <f t="shared" si="40"/>
        <v>0</v>
      </c>
      <c r="EO30" s="80">
        <f t="shared" si="40"/>
        <v>0</v>
      </c>
      <c r="EP30" s="80">
        <f t="shared" si="40"/>
        <v>0</v>
      </c>
      <c r="EQ30" s="80">
        <f t="shared" si="40"/>
        <v>0</v>
      </c>
      <c r="ER30" s="80">
        <f t="shared" si="40"/>
        <v>0</v>
      </c>
      <c r="ES30" s="80">
        <f t="shared" si="40"/>
        <v>0</v>
      </c>
      <c r="ET30" s="80">
        <f t="shared" si="40"/>
        <v>0</v>
      </c>
      <c r="EU30" s="80">
        <f t="shared" si="40"/>
        <v>0</v>
      </c>
      <c r="EV30" s="80">
        <f t="shared" si="40"/>
        <v>0</v>
      </c>
      <c r="EW30" s="80">
        <f t="shared" si="40"/>
        <v>0</v>
      </c>
      <c r="EX30" s="80">
        <f t="shared" si="40"/>
        <v>0</v>
      </c>
      <c r="EY30" s="80">
        <f t="shared" si="40"/>
        <v>0</v>
      </c>
      <c r="EZ30" s="80">
        <f t="shared" si="40"/>
        <v>0</v>
      </c>
      <c r="FA30" s="80">
        <f t="shared" si="40"/>
        <v>0</v>
      </c>
      <c r="FB30" s="80">
        <f t="shared" si="40"/>
        <v>0</v>
      </c>
      <c r="FC30" s="80">
        <f t="shared" si="40"/>
        <v>0</v>
      </c>
      <c r="FD30" s="80">
        <f t="shared" si="40"/>
        <v>0</v>
      </c>
      <c r="FE30" s="80">
        <f t="shared" si="40"/>
        <v>0</v>
      </c>
      <c r="FF30" s="80">
        <f t="shared" si="40"/>
        <v>0</v>
      </c>
      <c r="FG30" s="80">
        <f t="shared" si="40"/>
        <v>0</v>
      </c>
      <c r="FH30" s="80">
        <f t="shared" si="40"/>
        <v>0</v>
      </c>
      <c r="FI30" s="80">
        <f t="shared" si="40"/>
        <v>0</v>
      </c>
      <c r="FJ30" s="80">
        <f t="shared" si="40"/>
        <v>0</v>
      </c>
      <c r="FK30" s="80">
        <f t="shared" si="40"/>
        <v>0</v>
      </c>
      <c r="FL30" s="80">
        <f>FL10+FL16+FL23+FL29</f>
        <v>8745375</v>
      </c>
      <c r="FM30" s="80">
        <f>FM10+FM16+FM23+FM29</f>
        <v>0</v>
      </c>
      <c r="FN30" s="80">
        <f>FN10+FN16+FN23+FN29</f>
        <v>0</v>
      </c>
      <c r="FO30" s="80">
        <f>FO10+FO16+FO23+FO29</f>
        <v>0</v>
      </c>
    </row>
    <row r="31" ht="12.75"/>
    <row r="32" spans="113:169" ht="12.75">
      <c r="DI32" s="61"/>
      <c r="FM32" s="61"/>
    </row>
    <row r="33" ht="12.75" outlineLevel="1"/>
    <row r="34" spans="3:165" ht="12.75" outlineLevel="1">
      <c r="C34" s="1" t="s">
        <v>15</v>
      </c>
      <c r="F34" s="14"/>
      <c r="G34" s="14"/>
      <c r="J34" s="1" t="s">
        <v>87</v>
      </c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</row>
    <row r="35" spans="6:165" ht="12.75" outlineLevel="1">
      <c r="F35" s="15" t="s">
        <v>18</v>
      </c>
      <c r="G35" s="15"/>
      <c r="I35" s="16"/>
      <c r="J35" s="43" t="s">
        <v>19</v>
      </c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</row>
    <row r="36" spans="2:165" ht="12.75" outlineLevel="1">
      <c r="B36" s="1" t="s">
        <v>20</v>
      </c>
      <c r="F36" s="17"/>
      <c r="G36" s="17"/>
      <c r="I36" s="16"/>
      <c r="J36" s="16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</row>
    <row r="37" spans="3:165" ht="12.75" outlineLevel="1">
      <c r="C37" s="1" t="s">
        <v>16</v>
      </c>
      <c r="F37" s="14"/>
      <c r="G37" s="14"/>
      <c r="J37" s="1" t="s">
        <v>88</v>
      </c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</row>
    <row r="38" spans="6:10" ht="12.75" outlineLevel="1">
      <c r="F38" s="15" t="s">
        <v>18</v>
      </c>
      <c r="G38" s="15"/>
      <c r="I38" s="16"/>
      <c r="J38" s="43" t="s">
        <v>19</v>
      </c>
    </row>
    <row r="39" spans="6:9" ht="12.75" outlineLevel="1">
      <c r="F39" s="17"/>
      <c r="G39" s="17"/>
      <c r="H39" s="16"/>
      <c r="I39" s="16"/>
    </row>
    <row r="40" spans="3:4" ht="12.75" outlineLevel="1">
      <c r="C40" s="1" t="s">
        <v>17</v>
      </c>
      <c r="D40" s="1" t="s">
        <v>148</v>
      </c>
    </row>
    <row r="41" ht="12.75" outlineLevel="1"/>
    <row r="42" ht="12.75"/>
    <row r="43" spans="1:11" ht="12.75" collapsed="1">
      <c r="A43" s="85" t="s">
        <v>121</v>
      </c>
      <c r="B43" s="86"/>
      <c r="C43" s="87"/>
      <c r="D43" s="87"/>
      <c r="E43" s="87"/>
      <c r="F43" s="87"/>
      <c r="G43" s="87"/>
      <c r="H43" s="88"/>
      <c r="K43" s="84"/>
    </row>
    <row r="44" spans="1:11" ht="12.75">
      <c r="A44" s="89" t="s">
        <v>123</v>
      </c>
      <c r="B44" s="90"/>
      <c r="C44" s="91"/>
      <c r="D44" s="14"/>
      <c r="E44" s="91">
        <v>164822.64</v>
      </c>
      <c r="F44" s="92" t="s">
        <v>122</v>
      </c>
      <c r="G44" s="91"/>
      <c r="H44" s="93"/>
      <c r="K44" s="84"/>
    </row>
    <row r="59" ht="12.75"/>
    <row r="60" ht="12.75"/>
    <row r="61" ht="12.75"/>
  </sheetData>
  <sheetProtection/>
  <mergeCells count="176">
    <mergeCell ref="A1:FO1"/>
    <mergeCell ref="A2:A4"/>
    <mergeCell ref="B2:B4"/>
    <mergeCell ref="C2:C4"/>
    <mergeCell ref="D2:D4"/>
    <mergeCell ref="L2:O2"/>
    <mergeCell ref="E2:E4"/>
    <mergeCell ref="F2:F4"/>
    <mergeCell ref="G2:G4"/>
    <mergeCell ref="H2:K2"/>
    <mergeCell ref="H3:H4"/>
    <mergeCell ref="I3:I4"/>
    <mergeCell ref="J3:K3"/>
    <mergeCell ref="P2:S2"/>
    <mergeCell ref="N3:O3"/>
    <mergeCell ref="P3:P4"/>
    <mergeCell ref="Q3:Q4"/>
    <mergeCell ref="R3:S3"/>
    <mergeCell ref="T2:W2"/>
    <mergeCell ref="U3:U4"/>
    <mergeCell ref="V3:W3"/>
    <mergeCell ref="X2:AA2"/>
    <mergeCell ref="X3:X4"/>
    <mergeCell ref="T3:T4"/>
    <mergeCell ref="BR3:BS3"/>
    <mergeCell ref="BT3:BT4"/>
    <mergeCell ref="BH2:BK2"/>
    <mergeCell ref="BH3:BH4"/>
    <mergeCell ref="BI3:BI4"/>
    <mergeCell ref="BJ3:BK3"/>
    <mergeCell ref="CV2:CY2"/>
    <mergeCell ref="CZ2:DC2"/>
    <mergeCell ref="BL2:BO2"/>
    <mergeCell ref="BP2:BS2"/>
    <mergeCell ref="BT2:BW2"/>
    <mergeCell ref="BL3:BL4"/>
    <mergeCell ref="BM3:BM4"/>
    <mergeCell ref="BN3:BO3"/>
    <mergeCell ref="BP3:BP4"/>
    <mergeCell ref="BQ3:BQ4"/>
    <mergeCell ref="BX2:CA2"/>
    <mergeCell ref="CB2:CE2"/>
    <mergeCell ref="CF2:CI2"/>
    <mergeCell ref="CJ2:CM2"/>
    <mergeCell ref="CN2:CQ2"/>
    <mergeCell ref="CR2:CU2"/>
    <mergeCell ref="FH2:FK2"/>
    <mergeCell ref="FL2:FO2"/>
    <mergeCell ref="DT2:DW2"/>
    <mergeCell ref="DX2:EA2"/>
    <mergeCell ref="EB2:EE2"/>
    <mergeCell ref="EF2:EI2"/>
    <mergeCell ref="EJ2:EM2"/>
    <mergeCell ref="EN2:EQ2"/>
    <mergeCell ref="CC3:CC4"/>
    <mergeCell ref="CD3:CE3"/>
    <mergeCell ref="ER2:EU2"/>
    <mergeCell ref="EV2:EY2"/>
    <mergeCell ref="EZ2:FC2"/>
    <mergeCell ref="FD2:FG2"/>
    <mergeCell ref="DD2:DG2"/>
    <mergeCell ref="DH2:DK2"/>
    <mergeCell ref="DL2:DO2"/>
    <mergeCell ref="DP2:DS2"/>
    <mergeCell ref="BU3:BU4"/>
    <mergeCell ref="BV3:BW3"/>
    <mergeCell ref="BX3:BX4"/>
    <mergeCell ref="BY3:BY4"/>
    <mergeCell ref="BZ3:CA3"/>
    <mergeCell ref="CB3:CB4"/>
    <mergeCell ref="CX3:CY3"/>
    <mergeCell ref="CZ3:CZ4"/>
    <mergeCell ref="CK3:CK4"/>
    <mergeCell ref="CL3:CM3"/>
    <mergeCell ref="CN3:CN4"/>
    <mergeCell ref="CO3:CO4"/>
    <mergeCell ref="CP3:CQ3"/>
    <mergeCell ref="CR3:CR4"/>
    <mergeCell ref="CS3:CS4"/>
    <mergeCell ref="CT3:CU3"/>
    <mergeCell ref="CV3:CV4"/>
    <mergeCell ref="CW3:CW4"/>
    <mergeCell ref="CF3:CF4"/>
    <mergeCell ref="CG3:CG4"/>
    <mergeCell ref="CH3:CI3"/>
    <mergeCell ref="CJ3:CJ4"/>
    <mergeCell ref="DN3:DO3"/>
    <mergeCell ref="DP3:DP4"/>
    <mergeCell ref="DA3:DA4"/>
    <mergeCell ref="DB3:DC3"/>
    <mergeCell ref="DD3:DD4"/>
    <mergeCell ref="DE3:DE4"/>
    <mergeCell ref="DF3:DG3"/>
    <mergeCell ref="DH3:DH4"/>
    <mergeCell ref="DI3:DI4"/>
    <mergeCell ref="DJ3:DK3"/>
    <mergeCell ref="DL3:DL4"/>
    <mergeCell ref="DM3:DM4"/>
    <mergeCell ref="ED3:EE3"/>
    <mergeCell ref="EF3:EF4"/>
    <mergeCell ref="DQ3:DQ4"/>
    <mergeCell ref="DR3:DS3"/>
    <mergeCell ref="DT3:DT4"/>
    <mergeCell ref="DU3:DU4"/>
    <mergeCell ref="DV3:DW3"/>
    <mergeCell ref="DX3:DX4"/>
    <mergeCell ref="EL3:EM3"/>
    <mergeCell ref="EN3:EN4"/>
    <mergeCell ref="EO3:EO4"/>
    <mergeCell ref="EP3:EQ3"/>
    <mergeCell ref="DY3:DY4"/>
    <mergeCell ref="DZ3:EA3"/>
    <mergeCell ref="EB3:EB4"/>
    <mergeCell ref="EC3:EC4"/>
    <mergeCell ref="FF3:FG3"/>
    <mergeCell ref="FH3:FH4"/>
    <mergeCell ref="FI3:FI4"/>
    <mergeCell ref="FJ3:FK3"/>
    <mergeCell ref="EG3:EG4"/>
    <mergeCell ref="EH3:EI3"/>
    <mergeCell ref="EJ3:EJ4"/>
    <mergeCell ref="EK3:EK4"/>
    <mergeCell ref="ET3:EU3"/>
    <mergeCell ref="EV3:EV4"/>
    <mergeCell ref="EZ3:EZ4"/>
    <mergeCell ref="FA3:FA4"/>
    <mergeCell ref="B12:FO12"/>
    <mergeCell ref="B18:FO18"/>
    <mergeCell ref="ER3:ER4"/>
    <mergeCell ref="ES3:ES4"/>
    <mergeCell ref="FL3:FL4"/>
    <mergeCell ref="FB3:FC3"/>
    <mergeCell ref="FD3:FD4"/>
    <mergeCell ref="FE3:FE4"/>
    <mergeCell ref="B25:FO25"/>
    <mergeCell ref="Y3:Y4"/>
    <mergeCell ref="Z3:AA3"/>
    <mergeCell ref="FM3:FM4"/>
    <mergeCell ref="FN3:FO3"/>
    <mergeCell ref="B6:FO6"/>
    <mergeCell ref="L3:L4"/>
    <mergeCell ref="M3:M4"/>
    <mergeCell ref="EW3:EW4"/>
    <mergeCell ref="EX3:EY3"/>
    <mergeCell ref="AB2:AE2"/>
    <mergeCell ref="AB3:AB4"/>
    <mergeCell ref="AC3:AC4"/>
    <mergeCell ref="AD3:AE3"/>
    <mergeCell ref="AF2:AI2"/>
    <mergeCell ref="AF3:AF4"/>
    <mergeCell ref="AG3:AG4"/>
    <mergeCell ref="AH3:AI3"/>
    <mergeCell ref="AJ2:AM2"/>
    <mergeCell ref="AJ3:AJ4"/>
    <mergeCell ref="AK3:AK4"/>
    <mergeCell ref="AL3:AM3"/>
    <mergeCell ref="AN2:AQ2"/>
    <mergeCell ref="AN3:AN4"/>
    <mergeCell ref="AO3:AO4"/>
    <mergeCell ref="AP3:AQ3"/>
    <mergeCell ref="AR2:AU2"/>
    <mergeCell ref="AR3:AR4"/>
    <mergeCell ref="AS3:AS4"/>
    <mergeCell ref="AT3:AU3"/>
    <mergeCell ref="AV2:AY2"/>
    <mergeCell ref="AV3:AV4"/>
    <mergeCell ref="AW3:AW4"/>
    <mergeCell ref="AX3:AY3"/>
    <mergeCell ref="AZ2:BC2"/>
    <mergeCell ref="AZ3:AZ4"/>
    <mergeCell ref="BA3:BA4"/>
    <mergeCell ref="BB3:BC3"/>
    <mergeCell ref="BD2:BG2"/>
    <mergeCell ref="BD3:BD4"/>
    <mergeCell ref="BE3:BE4"/>
    <mergeCell ref="BF3:BG3"/>
  </mergeCells>
  <printOptions/>
  <pageMargins left="0.9055118110236221" right="0.31496062992125984" top="0.35433070866141736" bottom="0.2755905511811024" header="0.1968503937007874" footer="0.2362204724409449"/>
  <pageSetup fitToHeight="1" fitToWidth="1" horizontalDpi="600" verticalDpi="600" orientation="landscape" paperSize="8" scale="80" r:id="rId3"/>
  <colBreaks count="1" manualBreakCount="1">
    <brk id="60" max="39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15"/>
  <sheetViews>
    <sheetView tabSelected="1" zoomScale="75" zoomScaleNormal="75" zoomScaleSheetLayoutView="70" zoomScalePageLayoutView="0" workbookViewId="0" topLeftCell="A1">
      <pane xSplit="5" ySplit="10" topLeftCell="F11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6" sqref="A6:FE6"/>
    </sheetView>
  </sheetViews>
  <sheetFormatPr defaultColWidth="9.00390625" defaultRowHeight="12.75" outlineLevelCol="3"/>
  <cols>
    <col min="1" max="1" width="18.375" style="1" customWidth="1"/>
    <col min="2" max="2" width="15.75390625" style="1" customWidth="1"/>
    <col min="3" max="3" width="14.75390625" style="1" customWidth="1"/>
    <col min="4" max="4" width="11.125" style="1" customWidth="1" outlineLevel="1"/>
    <col min="5" max="5" width="10.75390625" style="1" customWidth="1" outlineLevel="1"/>
    <col min="6" max="6" width="15.75390625" style="1" customWidth="1"/>
    <col min="7" max="7" width="9.75390625" style="1" customWidth="1"/>
    <col min="8" max="8" width="15.125" style="1" hidden="1" customWidth="1" outlineLevel="1"/>
    <col min="9" max="9" width="11.375" style="1" hidden="1" customWidth="1" outlineLevel="1"/>
    <col min="10" max="11" width="3.625" style="1" hidden="1" customWidth="1" outlineLevel="1"/>
    <col min="12" max="12" width="0" style="1" hidden="1" customWidth="1" outlineLevel="2"/>
    <col min="13" max="13" width="11.375" style="1" hidden="1" customWidth="1" outlineLevel="2"/>
    <col min="14" max="14" width="3.625" style="1" hidden="1" customWidth="1" outlineLevel="2"/>
    <col min="15" max="15" width="3.75390625" style="1" hidden="1" customWidth="1" outlineLevel="2"/>
    <col min="16" max="16" width="0" style="1" hidden="1" customWidth="1" outlineLevel="2"/>
    <col min="17" max="17" width="12.125" style="1" hidden="1" customWidth="1" outlineLevel="2"/>
    <col min="18" max="18" width="7.125" style="1" hidden="1" customWidth="1" outlineLevel="2"/>
    <col min="19" max="19" width="3.75390625" style="1" hidden="1" customWidth="1" outlineLevel="2"/>
    <col min="20" max="20" width="10.25390625" style="1" hidden="1" customWidth="1" outlineLevel="2"/>
    <col min="21" max="21" width="10.625" style="1" hidden="1" customWidth="1" outlineLevel="2"/>
    <col min="22" max="22" width="9.25390625" style="1" hidden="1" customWidth="1" outlineLevel="2"/>
    <col min="23" max="23" width="8.125" style="1" hidden="1" customWidth="1" outlineLevel="2"/>
    <col min="24" max="24" width="10.125" style="1" hidden="1" customWidth="1" outlineLevel="2"/>
    <col min="25" max="25" width="12.125" style="1" hidden="1" customWidth="1" outlineLevel="2"/>
    <col min="26" max="26" width="3.625" style="1" hidden="1" customWidth="1" outlineLevel="2"/>
    <col min="27" max="27" width="3.75390625" style="1" hidden="1" customWidth="1" outlineLevel="2"/>
    <col min="28" max="28" width="11.625" style="1" hidden="1" customWidth="1" outlineLevel="2"/>
    <col min="29" max="29" width="11.00390625" style="1" hidden="1" customWidth="1" outlineLevel="2"/>
    <col min="30" max="30" width="3.625" style="1" hidden="1" customWidth="1" outlineLevel="2"/>
    <col min="31" max="31" width="7.75390625" style="1" hidden="1" customWidth="1" outlineLevel="2"/>
    <col min="32" max="32" width="0" style="1" hidden="1" customWidth="1" outlineLevel="2"/>
    <col min="33" max="33" width="11.25390625" style="1" hidden="1" customWidth="1" outlineLevel="2"/>
    <col min="34" max="34" width="3.625" style="1" hidden="1" customWidth="1" outlineLevel="2"/>
    <col min="35" max="35" width="3.75390625" style="1" hidden="1" customWidth="1" outlineLevel="2"/>
    <col min="36" max="36" width="14.625" style="1" hidden="1" customWidth="1" outlineLevel="2"/>
    <col min="37" max="37" width="12.00390625" style="1" hidden="1" customWidth="1" outlineLevel="2"/>
    <col min="38" max="38" width="9.25390625" style="1" hidden="1" customWidth="1" outlineLevel="2"/>
    <col min="39" max="39" width="3.75390625" style="1" hidden="1" customWidth="1" outlineLevel="2"/>
    <col min="40" max="40" width="0" style="1" hidden="1" customWidth="1" outlineLevel="2"/>
    <col min="41" max="41" width="11.75390625" style="1" hidden="1" customWidth="1" outlineLevel="2"/>
    <col min="42" max="42" width="3.625" style="1" hidden="1" customWidth="1" outlineLevel="2"/>
    <col min="43" max="43" width="9.25390625" style="1" hidden="1" customWidth="1" outlineLevel="2"/>
    <col min="44" max="44" width="0" style="1" hidden="1" customWidth="1" outlineLevel="2"/>
    <col min="45" max="45" width="12.00390625" style="1" hidden="1" customWidth="1" outlineLevel="2"/>
    <col min="46" max="46" width="10.625" style="1" hidden="1" customWidth="1" outlineLevel="2"/>
    <col min="47" max="47" width="3.75390625" style="1" hidden="1" customWidth="1" outlineLevel="2"/>
    <col min="48" max="48" width="0" style="1" hidden="1" customWidth="1" outlineLevel="2"/>
    <col min="49" max="49" width="12.375" style="1" hidden="1" customWidth="1" outlineLevel="2"/>
    <col min="50" max="50" width="3.625" style="1" hidden="1" customWidth="1" outlineLevel="2"/>
    <col min="51" max="51" width="3.75390625" style="1" hidden="1" customWidth="1" outlineLevel="2"/>
    <col min="52" max="52" width="15.125" style="1" hidden="1" customWidth="1" outlineLevel="2"/>
    <col min="53" max="53" width="11.125" style="1" hidden="1" customWidth="1" outlineLevel="2"/>
    <col min="54" max="54" width="9.25390625" style="1" hidden="1" customWidth="1" outlineLevel="2"/>
    <col min="55" max="55" width="0.37109375" style="1" hidden="1" customWidth="1" outlineLevel="2"/>
    <col min="56" max="56" width="13.875" style="1" customWidth="1" collapsed="1"/>
    <col min="57" max="57" width="12.75390625" style="1" customWidth="1"/>
    <col min="58" max="58" width="13.00390625" style="1" hidden="1" customWidth="1" outlineLevel="1"/>
    <col min="59" max="59" width="11.125" style="1" hidden="1" customWidth="1" outlineLevel="1"/>
    <col min="60" max="60" width="3.375" style="1" hidden="1" customWidth="1" outlineLevel="1"/>
    <col min="61" max="61" width="3.125" style="1" hidden="1" customWidth="1" outlineLevel="1"/>
    <col min="62" max="62" width="9.125" style="1" hidden="1" customWidth="1" outlineLevel="2"/>
    <col min="63" max="63" width="10.25390625" style="1" hidden="1" customWidth="1" outlineLevel="2"/>
    <col min="64" max="64" width="5.25390625" style="1" hidden="1" customWidth="1" outlineLevel="2"/>
    <col min="65" max="65" width="3.875" style="1" hidden="1" customWidth="1" outlineLevel="2"/>
    <col min="66" max="66" width="11.375" style="1" hidden="1" customWidth="1" outlineLevel="2"/>
    <col min="67" max="67" width="11.125" style="1" hidden="1" customWidth="1" outlineLevel="2"/>
    <col min="68" max="68" width="7.125" style="1" hidden="1" customWidth="1" outlineLevel="2"/>
    <col min="69" max="69" width="3.875" style="1" hidden="1" customWidth="1" outlineLevel="2"/>
    <col min="70" max="70" width="10.375" style="1" hidden="1" customWidth="1" outlineLevel="2"/>
    <col min="71" max="71" width="11.125" style="1" hidden="1" customWidth="1" outlineLevel="2"/>
    <col min="72" max="72" width="8.625" style="1" hidden="1" customWidth="1" outlineLevel="2"/>
    <col min="73" max="73" width="6.75390625" style="1" hidden="1" customWidth="1" outlineLevel="2"/>
    <col min="74" max="74" width="14.00390625" style="1" hidden="1" customWidth="1" outlineLevel="2"/>
    <col min="75" max="75" width="12.00390625" style="1" hidden="1" customWidth="1" outlineLevel="2"/>
    <col min="76" max="76" width="5.25390625" style="1" hidden="1" customWidth="1" outlineLevel="2"/>
    <col min="77" max="77" width="3.875" style="1" hidden="1" customWidth="1" outlineLevel="2"/>
    <col min="78" max="78" width="9.125" style="1" hidden="1" customWidth="1" outlineLevel="2"/>
    <col min="79" max="79" width="12.00390625" style="1" hidden="1" customWidth="1" outlineLevel="2"/>
    <col min="80" max="80" width="5.25390625" style="1" hidden="1" customWidth="1" outlineLevel="2"/>
    <col min="81" max="81" width="9.25390625" style="1" hidden="1" customWidth="1" outlineLevel="2"/>
    <col min="82" max="82" width="11.875" style="1" hidden="1" customWidth="1" outlineLevel="2"/>
    <col min="83" max="83" width="12.125" style="1" hidden="1" customWidth="1" outlineLevel="2"/>
    <col min="84" max="84" width="10.25390625" style="1" hidden="1" customWidth="1" outlineLevel="2"/>
    <col min="85" max="85" width="3.875" style="1" hidden="1" customWidth="1" outlineLevel="2"/>
    <col min="86" max="86" width="9.125" style="1" hidden="1" customWidth="1" outlineLevel="2"/>
    <col min="87" max="87" width="11.625" style="1" hidden="1" customWidth="1" outlineLevel="2"/>
    <col min="88" max="88" width="5.25390625" style="1" hidden="1" customWidth="1" outlineLevel="2"/>
    <col min="89" max="89" width="3.875" style="1" hidden="1" customWidth="1" outlineLevel="2"/>
    <col min="90" max="90" width="9.125" style="1" hidden="1" customWidth="1" outlineLevel="2"/>
    <col min="91" max="91" width="10.375" style="1" hidden="1" customWidth="1" outlineLevel="2"/>
    <col min="92" max="92" width="5.25390625" style="1" hidden="1" customWidth="1" outlineLevel="2"/>
    <col min="93" max="93" width="5.875" style="1" hidden="1" customWidth="1" outlineLevel="2"/>
    <col min="94" max="94" width="11.875" style="1" hidden="1" customWidth="1" outlineLevel="2"/>
    <col min="95" max="95" width="10.375" style="1" hidden="1" customWidth="1" outlineLevel="2"/>
    <col min="96" max="96" width="6.375" style="1" hidden="1" customWidth="1" outlineLevel="2"/>
    <col min="97" max="97" width="3.875" style="1" hidden="1" customWidth="1" outlineLevel="2"/>
    <col min="98" max="98" width="10.375" style="1" hidden="1" customWidth="1" outlineLevel="2"/>
    <col min="99" max="99" width="12.00390625" style="1" hidden="1" customWidth="1" outlineLevel="2"/>
    <col min="100" max="100" width="5.25390625" style="1" hidden="1" customWidth="1" outlineLevel="2"/>
    <col min="101" max="101" width="3.875" style="1" hidden="1" customWidth="1" outlineLevel="2"/>
    <col min="102" max="102" width="11.875" style="1" hidden="1" customWidth="1" outlineLevel="2"/>
    <col min="103" max="103" width="10.125" style="1" hidden="1" customWidth="1" outlineLevel="2"/>
    <col min="104" max="104" width="5.25390625" style="1" hidden="1" customWidth="1" outlineLevel="2"/>
    <col min="105" max="105" width="8.125" style="1" hidden="1" customWidth="1" outlineLevel="2"/>
    <col min="106" max="106" width="15.125" style="1" customWidth="1" collapsed="1"/>
    <col min="107" max="107" width="12.75390625" style="1" customWidth="1"/>
    <col min="108" max="109" width="9.125" style="1" hidden="1" customWidth="1" outlineLevel="2"/>
    <col min="110" max="110" width="3.00390625" style="1" hidden="1" customWidth="1" outlineLevel="2"/>
    <col min="111" max="111" width="3.25390625" style="1" hidden="1" customWidth="1" outlineLevel="2"/>
    <col min="112" max="112" width="12.625" style="1" hidden="1" customWidth="1" outlineLevel="3"/>
    <col min="113" max="113" width="9.125" style="1" hidden="1" customWidth="1" outlineLevel="3"/>
    <col min="114" max="114" width="5.25390625" style="1" hidden="1" customWidth="1" outlineLevel="3"/>
    <col min="115" max="115" width="3.875" style="1" hidden="1" customWidth="1" outlineLevel="3"/>
    <col min="116" max="117" width="9.125" style="1" hidden="1" customWidth="1" outlineLevel="3"/>
    <col min="118" max="118" width="5.25390625" style="1" hidden="1" customWidth="1" outlineLevel="3"/>
    <col min="119" max="119" width="3.875" style="1" hidden="1" customWidth="1" outlineLevel="3"/>
    <col min="120" max="121" width="9.125" style="1" hidden="1" customWidth="1" outlineLevel="3"/>
    <col min="122" max="122" width="5.25390625" style="1" hidden="1" customWidth="1" outlineLevel="3"/>
    <col min="123" max="123" width="3.875" style="1" hidden="1" customWidth="1" outlineLevel="3"/>
    <col min="124" max="125" width="9.125" style="1" hidden="1" customWidth="1" outlineLevel="3"/>
    <col min="126" max="126" width="5.25390625" style="1" hidden="1" customWidth="1" outlineLevel="3"/>
    <col min="127" max="127" width="3.875" style="1" hidden="1" customWidth="1" outlineLevel="3"/>
    <col min="128" max="129" width="9.125" style="1" hidden="1" customWidth="1" outlineLevel="3"/>
    <col min="130" max="130" width="5.25390625" style="1" hidden="1" customWidth="1" outlineLevel="3"/>
    <col min="131" max="131" width="3.875" style="1" hidden="1" customWidth="1" outlineLevel="3"/>
    <col min="132" max="133" width="9.125" style="1" hidden="1" customWidth="1" outlineLevel="3"/>
    <col min="134" max="134" width="5.25390625" style="1" hidden="1" customWidth="1" outlineLevel="3"/>
    <col min="135" max="135" width="3.875" style="1" hidden="1" customWidth="1" outlineLevel="3"/>
    <col min="136" max="137" width="9.125" style="1" hidden="1" customWidth="1" outlineLevel="3"/>
    <col min="138" max="138" width="5.25390625" style="1" hidden="1" customWidth="1" outlineLevel="3"/>
    <col min="139" max="139" width="3.875" style="1" hidden="1" customWidth="1" outlineLevel="3"/>
    <col min="140" max="141" width="9.125" style="1" hidden="1" customWidth="1" outlineLevel="3"/>
    <col min="142" max="142" width="5.25390625" style="1" hidden="1" customWidth="1" outlineLevel="3"/>
    <col min="143" max="143" width="3.875" style="1" hidden="1" customWidth="1" outlineLevel="3"/>
    <col min="144" max="144" width="10.375" style="1" hidden="1" customWidth="1" outlineLevel="3"/>
    <col min="145" max="145" width="14.625" style="1" hidden="1" customWidth="1" outlineLevel="3"/>
    <col min="146" max="146" width="5.25390625" style="1" hidden="1" customWidth="1" outlineLevel="3"/>
    <col min="147" max="147" width="3.875" style="1" hidden="1" customWidth="1" outlineLevel="3"/>
    <col min="148" max="149" width="9.125" style="1" hidden="1" customWidth="1" outlineLevel="3"/>
    <col min="150" max="150" width="5.25390625" style="1" hidden="1" customWidth="1" outlineLevel="3"/>
    <col min="151" max="151" width="3.875" style="1" hidden="1" customWidth="1" outlineLevel="3"/>
    <col min="152" max="152" width="11.375" style="1" hidden="1" customWidth="1" outlineLevel="3"/>
    <col min="153" max="153" width="9.125" style="1" hidden="1" customWidth="1" outlineLevel="3"/>
    <col min="154" max="154" width="5.25390625" style="1" hidden="1" customWidth="1" outlineLevel="3"/>
    <col min="155" max="155" width="3.875" style="1" hidden="1" customWidth="1" outlineLevel="3"/>
    <col min="156" max="156" width="12.375" style="1" hidden="1" customWidth="1" outlineLevel="1" collapsed="1"/>
    <col min="157" max="157" width="6.875" style="1" hidden="1" customWidth="1" outlineLevel="1"/>
    <col min="158" max="158" width="6.375" style="1" hidden="1" customWidth="1" outlineLevel="1"/>
    <col min="159" max="159" width="5.75390625" style="1" hidden="1" customWidth="1" outlineLevel="1"/>
    <col min="160" max="160" width="15.00390625" style="1" customWidth="1" collapsed="1"/>
    <col min="161" max="161" width="14.00390625" style="1" customWidth="1"/>
    <col min="162" max="162" width="11.625" style="1" customWidth="1"/>
    <col min="163" max="16384" width="9.125" style="1" customWidth="1"/>
  </cols>
  <sheetData>
    <row r="1" ht="12.75">
      <c r="FE1" s="138" t="s">
        <v>180</v>
      </c>
    </row>
    <row r="2" ht="12.75">
      <c r="FE2" s="138" t="s">
        <v>181</v>
      </c>
    </row>
    <row r="3" ht="12.75">
      <c r="FE3" s="138" t="s">
        <v>182</v>
      </c>
    </row>
    <row r="4" ht="12.75">
      <c r="FE4" s="138" t="s">
        <v>184</v>
      </c>
    </row>
    <row r="6" spans="1:161" ht="16.5">
      <c r="A6" s="206" t="s">
        <v>183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206"/>
      <c r="CC6" s="206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206"/>
      <c r="DI6" s="206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206"/>
      <c r="DY6" s="206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206"/>
      <c r="EO6" s="206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206"/>
      <c r="FE6" s="206"/>
    </row>
    <row r="7" spans="1:161" s="35" customFormat="1" ht="12.75" customHeight="1" thickBot="1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</row>
    <row r="8" spans="1:161" s="62" customFormat="1" ht="58.5" customHeight="1">
      <c r="A8" s="143" t="s">
        <v>1</v>
      </c>
      <c r="B8" s="143" t="s">
        <v>2</v>
      </c>
      <c r="C8" s="143" t="s">
        <v>175</v>
      </c>
      <c r="D8" s="148" t="s">
        <v>3</v>
      </c>
      <c r="E8" s="148" t="s">
        <v>11</v>
      </c>
      <c r="F8" s="146" t="s">
        <v>176</v>
      </c>
      <c r="G8" s="147"/>
      <c r="H8" s="146" t="s">
        <v>53</v>
      </c>
      <c r="I8" s="147"/>
      <c r="J8" s="147"/>
      <c r="K8" s="147"/>
      <c r="L8" s="146" t="s">
        <v>54</v>
      </c>
      <c r="M8" s="147"/>
      <c r="N8" s="147"/>
      <c r="O8" s="147"/>
      <c r="P8" s="146" t="s">
        <v>55</v>
      </c>
      <c r="Q8" s="147"/>
      <c r="R8" s="147"/>
      <c r="S8" s="147"/>
      <c r="T8" s="146" t="s">
        <v>56</v>
      </c>
      <c r="U8" s="147"/>
      <c r="V8" s="147"/>
      <c r="W8" s="147"/>
      <c r="X8" s="146" t="s">
        <v>57</v>
      </c>
      <c r="Y8" s="147"/>
      <c r="Z8" s="147"/>
      <c r="AA8" s="147"/>
      <c r="AB8" s="146" t="s">
        <v>58</v>
      </c>
      <c r="AC8" s="147"/>
      <c r="AD8" s="147"/>
      <c r="AE8" s="147"/>
      <c r="AF8" s="146" t="s">
        <v>59</v>
      </c>
      <c r="AG8" s="147"/>
      <c r="AH8" s="147"/>
      <c r="AI8" s="147"/>
      <c r="AJ8" s="146" t="s">
        <v>60</v>
      </c>
      <c r="AK8" s="147"/>
      <c r="AL8" s="147"/>
      <c r="AM8" s="147"/>
      <c r="AN8" s="146" t="s">
        <v>61</v>
      </c>
      <c r="AO8" s="147"/>
      <c r="AP8" s="147"/>
      <c r="AQ8" s="147"/>
      <c r="AR8" s="146" t="s">
        <v>62</v>
      </c>
      <c r="AS8" s="147"/>
      <c r="AT8" s="147"/>
      <c r="AU8" s="147"/>
      <c r="AV8" s="146" t="s">
        <v>63</v>
      </c>
      <c r="AW8" s="147"/>
      <c r="AX8" s="147"/>
      <c r="AY8" s="147"/>
      <c r="AZ8" s="146" t="s">
        <v>64</v>
      </c>
      <c r="BA8" s="183"/>
      <c r="BB8" s="183"/>
      <c r="BC8" s="184"/>
      <c r="BD8" s="160" t="s">
        <v>177</v>
      </c>
      <c r="BE8" s="161"/>
      <c r="BF8" s="168" t="s">
        <v>22</v>
      </c>
      <c r="BG8" s="169"/>
      <c r="BH8" s="169"/>
      <c r="BI8" s="169"/>
      <c r="BJ8" s="168" t="s">
        <v>23</v>
      </c>
      <c r="BK8" s="169"/>
      <c r="BL8" s="169"/>
      <c r="BM8" s="169"/>
      <c r="BN8" s="168" t="s">
        <v>24</v>
      </c>
      <c r="BO8" s="169"/>
      <c r="BP8" s="169"/>
      <c r="BQ8" s="169"/>
      <c r="BR8" s="168" t="s">
        <v>25</v>
      </c>
      <c r="BS8" s="169"/>
      <c r="BT8" s="169"/>
      <c r="BU8" s="169"/>
      <c r="BV8" s="168" t="s">
        <v>26</v>
      </c>
      <c r="BW8" s="169"/>
      <c r="BX8" s="169"/>
      <c r="BY8" s="169"/>
      <c r="BZ8" s="168" t="s">
        <v>27</v>
      </c>
      <c r="CA8" s="169"/>
      <c r="CB8" s="169"/>
      <c r="CC8" s="169"/>
      <c r="CD8" s="168" t="s">
        <v>28</v>
      </c>
      <c r="CE8" s="169"/>
      <c r="CF8" s="169"/>
      <c r="CG8" s="169"/>
      <c r="CH8" s="168" t="s">
        <v>29</v>
      </c>
      <c r="CI8" s="169"/>
      <c r="CJ8" s="169"/>
      <c r="CK8" s="169"/>
      <c r="CL8" s="168" t="s">
        <v>30</v>
      </c>
      <c r="CM8" s="169"/>
      <c r="CN8" s="169"/>
      <c r="CO8" s="169"/>
      <c r="CP8" s="168" t="s">
        <v>31</v>
      </c>
      <c r="CQ8" s="169"/>
      <c r="CR8" s="169"/>
      <c r="CS8" s="169"/>
      <c r="CT8" s="171" t="s">
        <v>90</v>
      </c>
      <c r="CU8" s="172"/>
      <c r="CV8" s="172"/>
      <c r="CW8" s="173"/>
      <c r="CX8" s="168" t="s">
        <v>97</v>
      </c>
      <c r="CY8" s="169"/>
      <c r="CZ8" s="169"/>
      <c r="DA8" s="169"/>
      <c r="DB8" s="170" t="s">
        <v>178</v>
      </c>
      <c r="DC8" s="169"/>
      <c r="DD8" s="168" t="s">
        <v>32</v>
      </c>
      <c r="DE8" s="169"/>
      <c r="DF8" s="169"/>
      <c r="DG8" s="169"/>
      <c r="DH8" s="168" t="s">
        <v>33</v>
      </c>
      <c r="DI8" s="169"/>
      <c r="DJ8" s="169"/>
      <c r="DK8" s="169"/>
      <c r="DL8" s="168" t="s">
        <v>34</v>
      </c>
      <c r="DM8" s="169"/>
      <c r="DN8" s="169"/>
      <c r="DO8" s="169"/>
      <c r="DP8" s="168" t="s">
        <v>35</v>
      </c>
      <c r="DQ8" s="169"/>
      <c r="DR8" s="169"/>
      <c r="DS8" s="169"/>
      <c r="DT8" s="168" t="s">
        <v>36</v>
      </c>
      <c r="DU8" s="169"/>
      <c r="DV8" s="169"/>
      <c r="DW8" s="169"/>
      <c r="DX8" s="168" t="s">
        <v>37</v>
      </c>
      <c r="DY8" s="169"/>
      <c r="DZ8" s="169"/>
      <c r="EA8" s="169"/>
      <c r="EB8" s="168" t="s">
        <v>38</v>
      </c>
      <c r="EC8" s="169"/>
      <c r="ED8" s="169"/>
      <c r="EE8" s="169"/>
      <c r="EF8" s="168" t="s">
        <v>39</v>
      </c>
      <c r="EG8" s="169"/>
      <c r="EH8" s="169"/>
      <c r="EI8" s="169"/>
      <c r="EJ8" s="168" t="s">
        <v>40</v>
      </c>
      <c r="EK8" s="169"/>
      <c r="EL8" s="169"/>
      <c r="EM8" s="169"/>
      <c r="EN8" s="168" t="s">
        <v>41</v>
      </c>
      <c r="EO8" s="169"/>
      <c r="EP8" s="169"/>
      <c r="EQ8" s="169"/>
      <c r="ER8" s="168" t="s">
        <v>42</v>
      </c>
      <c r="ES8" s="169"/>
      <c r="ET8" s="169"/>
      <c r="EU8" s="169"/>
      <c r="EV8" s="168" t="s">
        <v>43</v>
      </c>
      <c r="EW8" s="169"/>
      <c r="EX8" s="169"/>
      <c r="EY8" s="169"/>
      <c r="EZ8" s="170" t="s">
        <v>171</v>
      </c>
      <c r="FA8" s="169"/>
      <c r="FB8" s="169"/>
      <c r="FC8" s="169"/>
      <c r="FD8" s="168" t="s">
        <v>179</v>
      </c>
      <c r="FE8" s="169"/>
    </row>
    <row r="9" spans="1:161" ht="12.75" customHeight="1">
      <c r="A9" s="144"/>
      <c r="B9" s="144"/>
      <c r="C9" s="144"/>
      <c r="D9" s="149"/>
      <c r="E9" s="149"/>
      <c r="F9" s="155" t="s">
        <v>5</v>
      </c>
      <c r="G9" s="194" t="s">
        <v>6</v>
      </c>
      <c r="H9" s="155" t="s">
        <v>5</v>
      </c>
      <c r="I9" s="194" t="s">
        <v>6</v>
      </c>
      <c r="J9" s="194" t="s">
        <v>9</v>
      </c>
      <c r="K9" s="194"/>
      <c r="L9" s="155" t="s">
        <v>5</v>
      </c>
      <c r="M9" s="194" t="s">
        <v>6</v>
      </c>
      <c r="N9" s="194" t="s">
        <v>9</v>
      </c>
      <c r="O9" s="194"/>
      <c r="P9" s="155" t="s">
        <v>5</v>
      </c>
      <c r="Q9" s="194" t="s">
        <v>6</v>
      </c>
      <c r="R9" s="194" t="s">
        <v>9</v>
      </c>
      <c r="S9" s="194"/>
      <c r="T9" s="155" t="s">
        <v>5</v>
      </c>
      <c r="U9" s="194" t="s">
        <v>6</v>
      </c>
      <c r="V9" s="194" t="s">
        <v>9</v>
      </c>
      <c r="W9" s="194"/>
      <c r="X9" s="155" t="s">
        <v>5</v>
      </c>
      <c r="Y9" s="194" t="s">
        <v>6</v>
      </c>
      <c r="Z9" s="194" t="s">
        <v>9</v>
      </c>
      <c r="AA9" s="194"/>
      <c r="AB9" s="155" t="s">
        <v>5</v>
      </c>
      <c r="AC9" s="194" t="s">
        <v>6</v>
      </c>
      <c r="AD9" s="194" t="s">
        <v>9</v>
      </c>
      <c r="AE9" s="194"/>
      <c r="AF9" s="155" t="s">
        <v>5</v>
      </c>
      <c r="AG9" s="194" t="s">
        <v>6</v>
      </c>
      <c r="AH9" s="194" t="s">
        <v>9</v>
      </c>
      <c r="AI9" s="194"/>
      <c r="AJ9" s="155" t="s">
        <v>5</v>
      </c>
      <c r="AK9" s="194" t="s">
        <v>6</v>
      </c>
      <c r="AL9" s="194" t="s">
        <v>9</v>
      </c>
      <c r="AM9" s="194"/>
      <c r="AN9" s="155" t="s">
        <v>5</v>
      </c>
      <c r="AO9" s="194" t="s">
        <v>6</v>
      </c>
      <c r="AP9" s="194" t="s">
        <v>9</v>
      </c>
      <c r="AQ9" s="194"/>
      <c r="AR9" s="155" t="s">
        <v>5</v>
      </c>
      <c r="AS9" s="194" t="s">
        <v>6</v>
      </c>
      <c r="AT9" s="194" t="s">
        <v>9</v>
      </c>
      <c r="AU9" s="194"/>
      <c r="AV9" s="155" t="s">
        <v>5</v>
      </c>
      <c r="AW9" s="194" t="s">
        <v>6</v>
      </c>
      <c r="AX9" s="194" t="s">
        <v>9</v>
      </c>
      <c r="AY9" s="194"/>
      <c r="AZ9" s="155" t="s">
        <v>5</v>
      </c>
      <c r="BA9" s="196" t="s">
        <v>6</v>
      </c>
      <c r="BB9" s="198" t="s">
        <v>9</v>
      </c>
      <c r="BC9" s="199"/>
      <c r="BD9" s="155" t="s">
        <v>5</v>
      </c>
      <c r="BE9" s="194" t="s">
        <v>6</v>
      </c>
      <c r="BF9" s="159" t="s">
        <v>5</v>
      </c>
      <c r="BG9" s="202" t="s">
        <v>6</v>
      </c>
      <c r="BH9" s="200" t="s">
        <v>9</v>
      </c>
      <c r="BI9" s="200"/>
      <c r="BJ9" s="159" t="s">
        <v>5</v>
      </c>
      <c r="BK9" s="200" t="s">
        <v>6</v>
      </c>
      <c r="BL9" s="200" t="s">
        <v>9</v>
      </c>
      <c r="BM9" s="200"/>
      <c r="BN9" s="159" t="s">
        <v>5</v>
      </c>
      <c r="BO9" s="200" t="s">
        <v>6</v>
      </c>
      <c r="BP9" s="200" t="s">
        <v>9</v>
      </c>
      <c r="BQ9" s="200"/>
      <c r="BR9" s="159" t="s">
        <v>5</v>
      </c>
      <c r="BS9" s="200" t="s">
        <v>6</v>
      </c>
      <c r="BT9" s="200" t="s">
        <v>9</v>
      </c>
      <c r="BU9" s="200"/>
      <c r="BV9" s="159" t="s">
        <v>5</v>
      </c>
      <c r="BW9" s="200" t="s">
        <v>6</v>
      </c>
      <c r="BX9" s="200" t="s">
        <v>9</v>
      </c>
      <c r="BY9" s="200"/>
      <c r="BZ9" s="159" t="s">
        <v>5</v>
      </c>
      <c r="CA9" s="200" t="s">
        <v>6</v>
      </c>
      <c r="CB9" s="200" t="s">
        <v>9</v>
      </c>
      <c r="CC9" s="200"/>
      <c r="CD9" s="159" t="s">
        <v>5</v>
      </c>
      <c r="CE9" s="200" t="s">
        <v>6</v>
      </c>
      <c r="CF9" s="200" t="s">
        <v>9</v>
      </c>
      <c r="CG9" s="200"/>
      <c r="CH9" s="159" t="s">
        <v>5</v>
      </c>
      <c r="CI9" s="200" t="s">
        <v>6</v>
      </c>
      <c r="CJ9" s="200" t="s">
        <v>9</v>
      </c>
      <c r="CK9" s="200"/>
      <c r="CL9" s="159" t="s">
        <v>5</v>
      </c>
      <c r="CM9" s="200" t="s">
        <v>6</v>
      </c>
      <c r="CN9" s="200" t="s">
        <v>9</v>
      </c>
      <c r="CO9" s="200"/>
      <c r="CP9" s="159" t="s">
        <v>5</v>
      </c>
      <c r="CQ9" s="200" t="s">
        <v>6</v>
      </c>
      <c r="CR9" s="200" t="s">
        <v>9</v>
      </c>
      <c r="CS9" s="200"/>
      <c r="CT9" s="159" t="s">
        <v>5</v>
      </c>
      <c r="CU9" s="202" t="s">
        <v>6</v>
      </c>
      <c r="CV9" s="204" t="s">
        <v>9</v>
      </c>
      <c r="CW9" s="205"/>
      <c r="CX9" s="159" t="s">
        <v>5</v>
      </c>
      <c r="CY9" s="200" t="s">
        <v>6</v>
      </c>
      <c r="CZ9" s="200" t="s">
        <v>9</v>
      </c>
      <c r="DA9" s="200"/>
      <c r="DB9" s="159" t="s">
        <v>5</v>
      </c>
      <c r="DC9" s="202" t="s">
        <v>6</v>
      </c>
      <c r="DD9" s="159" t="s">
        <v>5</v>
      </c>
      <c r="DE9" s="200" t="s">
        <v>6</v>
      </c>
      <c r="DF9" s="200" t="s">
        <v>9</v>
      </c>
      <c r="DG9" s="200"/>
      <c r="DH9" s="159" t="s">
        <v>5</v>
      </c>
      <c r="DI9" s="200" t="s">
        <v>6</v>
      </c>
      <c r="DJ9" s="200" t="s">
        <v>9</v>
      </c>
      <c r="DK9" s="200"/>
      <c r="DL9" s="159" t="s">
        <v>5</v>
      </c>
      <c r="DM9" s="200" t="s">
        <v>6</v>
      </c>
      <c r="DN9" s="200" t="s">
        <v>9</v>
      </c>
      <c r="DO9" s="200"/>
      <c r="DP9" s="159" t="s">
        <v>5</v>
      </c>
      <c r="DQ9" s="200" t="s">
        <v>6</v>
      </c>
      <c r="DR9" s="200" t="s">
        <v>9</v>
      </c>
      <c r="DS9" s="200"/>
      <c r="DT9" s="159" t="s">
        <v>5</v>
      </c>
      <c r="DU9" s="200" t="s">
        <v>6</v>
      </c>
      <c r="DV9" s="200" t="s">
        <v>9</v>
      </c>
      <c r="DW9" s="200"/>
      <c r="DX9" s="159" t="s">
        <v>5</v>
      </c>
      <c r="DY9" s="200" t="s">
        <v>6</v>
      </c>
      <c r="DZ9" s="200" t="s">
        <v>9</v>
      </c>
      <c r="EA9" s="200"/>
      <c r="EB9" s="159" t="s">
        <v>5</v>
      </c>
      <c r="EC9" s="200" t="s">
        <v>6</v>
      </c>
      <c r="ED9" s="200" t="s">
        <v>9</v>
      </c>
      <c r="EE9" s="200"/>
      <c r="EF9" s="159" t="s">
        <v>5</v>
      </c>
      <c r="EG9" s="200" t="s">
        <v>6</v>
      </c>
      <c r="EH9" s="200" t="s">
        <v>9</v>
      </c>
      <c r="EI9" s="200"/>
      <c r="EJ9" s="159" t="s">
        <v>5</v>
      </c>
      <c r="EK9" s="200" t="s">
        <v>6</v>
      </c>
      <c r="EL9" s="200" t="s">
        <v>9</v>
      </c>
      <c r="EM9" s="200"/>
      <c r="EN9" s="159" t="s">
        <v>5</v>
      </c>
      <c r="EO9" s="200" t="s">
        <v>6</v>
      </c>
      <c r="EP9" s="200" t="s">
        <v>9</v>
      </c>
      <c r="EQ9" s="200"/>
      <c r="ER9" s="159" t="s">
        <v>5</v>
      </c>
      <c r="ES9" s="200" t="s">
        <v>6</v>
      </c>
      <c r="ET9" s="200" t="s">
        <v>9</v>
      </c>
      <c r="EU9" s="200"/>
      <c r="EV9" s="159" t="s">
        <v>5</v>
      </c>
      <c r="EW9" s="200" t="s">
        <v>6</v>
      </c>
      <c r="EX9" s="200" t="s">
        <v>9</v>
      </c>
      <c r="EY9" s="200"/>
      <c r="EZ9" s="159" t="s">
        <v>5</v>
      </c>
      <c r="FA9" s="159" t="s">
        <v>6</v>
      </c>
      <c r="FB9" s="200" t="s">
        <v>9</v>
      </c>
      <c r="FC9" s="200"/>
      <c r="FD9" s="159" t="s">
        <v>5</v>
      </c>
      <c r="FE9" s="200" t="s">
        <v>6</v>
      </c>
    </row>
    <row r="10" spans="1:161" s="119" customFormat="1" ht="57" customHeight="1">
      <c r="A10" s="145"/>
      <c r="B10" s="145"/>
      <c r="C10" s="145"/>
      <c r="D10" s="150"/>
      <c r="E10" s="150"/>
      <c r="F10" s="156"/>
      <c r="G10" s="195"/>
      <c r="H10" s="156"/>
      <c r="I10" s="195"/>
      <c r="J10" s="136" t="s">
        <v>8</v>
      </c>
      <c r="K10" s="136" t="s">
        <v>7</v>
      </c>
      <c r="L10" s="156"/>
      <c r="M10" s="195"/>
      <c r="N10" s="136" t="s">
        <v>8</v>
      </c>
      <c r="O10" s="136" t="s">
        <v>7</v>
      </c>
      <c r="P10" s="156"/>
      <c r="Q10" s="195"/>
      <c r="R10" s="136" t="s">
        <v>8</v>
      </c>
      <c r="S10" s="136" t="s">
        <v>7</v>
      </c>
      <c r="T10" s="156"/>
      <c r="U10" s="195"/>
      <c r="V10" s="136" t="s">
        <v>8</v>
      </c>
      <c r="W10" s="136" t="s">
        <v>7</v>
      </c>
      <c r="X10" s="156"/>
      <c r="Y10" s="195"/>
      <c r="Z10" s="136" t="s">
        <v>8</v>
      </c>
      <c r="AA10" s="136" t="s">
        <v>7</v>
      </c>
      <c r="AB10" s="156"/>
      <c r="AC10" s="195"/>
      <c r="AD10" s="136" t="s">
        <v>8</v>
      </c>
      <c r="AE10" s="136" t="s">
        <v>7</v>
      </c>
      <c r="AF10" s="156"/>
      <c r="AG10" s="195"/>
      <c r="AH10" s="136" t="s">
        <v>8</v>
      </c>
      <c r="AI10" s="136" t="s">
        <v>7</v>
      </c>
      <c r="AJ10" s="156"/>
      <c r="AK10" s="195"/>
      <c r="AL10" s="136" t="s">
        <v>8</v>
      </c>
      <c r="AM10" s="136" t="s">
        <v>7</v>
      </c>
      <c r="AN10" s="156"/>
      <c r="AO10" s="195"/>
      <c r="AP10" s="136" t="s">
        <v>8</v>
      </c>
      <c r="AQ10" s="136" t="s">
        <v>7</v>
      </c>
      <c r="AR10" s="156"/>
      <c r="AS10" s="195"/>
      <c r="AT10" s="136" t="s">
        <v>8</v>
      </c>
      <c r="AU10" s="136" t="s">
        <v>7</v>
      </c>
      <c r="AV10" s="156"/>
      <c r="AW10" s="195"/>
      <c r="AX10" s="136" t="s">
        <v>8</v>
      </c>
      <c r="AY10" s="136" t="s">
        <v>7</v>
      </c>
      <c r="AZ10" s="156"/>
      <c r="BA10" s="197"/>
      <c r="BB10" s="136" t="s">
        <v>8</v>
      </c>
      <c r="BC10" s="136" t="s">
        <v>7</v>
      </c>
      <c r="BD10" s="156"/>
      <c r="BE10" s="195"/>
      <c r="BF10" s="145"/>
      <c r="BG10" s="203"/>
      <c r="BH10" s="127" t="s">
        <v>8</v>
      </c>
      <c r="BI10" s="127" t="s">
        <v>7</v>
      </c>
      <c r="BJ10" s="145"/>
      <c r="BK10" s="201"/>
      <c r="BL10" s="127" t="s">
        <v>8</v>
      </c>
      <c r="BM10" s="127" t="s">
        <v>7</v>
      </c>
      <c r="BN10" s="145"/>
      <c r="BO10" s="201"/>
      <c r="BP10" s="127" t="s">
        <v>8</v>
      </c>
      <c r="BQ10" s="127" t="s">
        <v>7</v>
      </c>
      <c r="BR10" s="145"/>
      <c r="BS10" s="201"/>
      <c r="BT10" s="127" t="s">
        <v>8</v>
      </c>
      <c r="BU10" s="127" t="s">
        <v>7</v>
      </c>
      <c r="BV10" s="145"/>
      <c r="BW10" s="201"/>
      <c r="BX10" s="127" t="s">
        <v>8</v>
      </c>
      <c r="BY10" s="127" t="s">
        <v>7</v>
      </c>
      <c r="BZ10" s="145"/>
      <c r="CA10" s="201"/>
      <c r="CB10" s="127" t="s">
        <v>8</v>
      </c>
      <c r="CC10" s="127" t="s">
        <v>7</v>
      </c>
      <c r="CD10" s="145"/>
      <c r="CE10" s="201"/>
      <c r="CF10" s="127" t="s">
        <v>8</v>
      </c>
      <c r="CG10" s="127" t="s">
        <v>7</v>
      </c>
      <c r="CH10" s="145"/>
      <c r="CI10" s="201"/>
      <c r="CJ10" s="127" t="s">
        <v>8</v>
      </c>
      <c r="CK10" s="127" t="s">
        <v>7</v>
      </c>
      <c r="CL10" s="145"/>
      <c r="CM10" s="201"/>
      <c r="CN10" s="127" t="s">
        <v>8</v>
      </c>
      <c r="CO10" s="127" t="s">
        <v>7</v>
      </c>
      <c r="CP10" s="145"/>
      <c r="CQ10" s="201"/>
      <c r="CR10" s="127" t="s">
        <v>8</v>
      </c>
      <c r="CS10" s="127" t="s">
        <v>7</v>
      </c>
      <c r="CT10" s="145"/>
      <c r="CU10" s="203"/>
      <c r="CV10" s="127" t="s">
        <v>8</v>
      </c>
      <c r="CW10" s="127" t="s">
        <v>7</v>
      </c>
      <c r="CX10" s="145"/>
      <c r="CY10" s="201"/>
      <c r="CZ10" s="127" t="s">
        <v>8</v>
      </c>
      <c r="DA10" s="127" t="s">
        <v>7</v>
      </c>
      <c r="DB10" s="145"/>
      <c r="DC10" s="203"/>
      <c r="DD10" s="145"/>
      <c r="DE10" s="201"/>
      <c r="DF10" s="127" t="s">
        <v>8</v>
      </c>
      <c r="DG10" s="127" t="s">
        <v>7</v>
      </c>
      <c r="DH10" s="145"/>
      <c r="DI10" s="201"/>
      <c r="DJ10" s="127" t="s">
        <v>8</v>
      </c>
      <c r="DK10" s="127" t="s">
        <v>7</v>
      </c>
      <c r="DL10" s="145"/>
      <c r="DM10" s="201"/>
      <c r="DN10" s="127" t="s">
        <v>8</v>
      </c>
      <c r="DO10" s="127" t="s">
        <v>7</v>
      </c>
      <c r="DP10" s="145"/>
      <c r="DQ10" s="201"/>
      <c r="DR10" s="127" t="s">
        <v>8</v>
      </c>
      <c r="DS10" s="127" t="s">
        <v>7</v>
      </c>
      <c r="DT10" s="145"/>
      <c r="DU10" s="201"/>
      <c r="DV10" s="127" t="s">
        <v>8</v>
      </c>
      <c r="DW10" s="127" t="s">
        <v>7</v>
      </c>
      <c r="DX10" s="145"/>
      <c r="DY10" s="201"/>
      <c r="DZ10" s="127" t="s">
        <v>8</v>
      </c>
      <c r="EA10" s="127" t="s">
        <v>7</v>
      </c>
      <c r="EB10" s="145"/>
      <c r="EC10" s="201"/>
      <c r="ED10" s="127" t="s">
        <v>8</v>
      </c>
      <c r="EE10" s="127" t="s">
        <v>7</v>
      </c>
      <c r="EF10" s="145"/>
      <c r="EG10" s="201"/>
      <c r="EH10" s="127" t="s">
        <v>8</v>
      </c>
      <c r="EI10" s="127" t="s">
        <v>7</v>
      </c>
      <c r="EJ10" s="145"/>
      <c r="EK10" s="201"/>
      <c r="EL10" s="127" t="s">
        <v>8</v>
      </c>
      <c r="EM10" s="127" t="s">
        <v>7</v>
      </c>
      <c r="EN10" s="145"/>
      <c r="EO10" s="201"/>
      <c r="EP10" s="127" t="s">
        <v>8</v>
      </c>
      <c r="EQ10" s="127" t="s">
        <v>7</v>
      </c>
      <c r="ER10" s="145"/>
      <c r="ES10" s="201"/>
      <c r="ET10" s="127" t="s">
        <v>8</v>
      </c>
      <c r="EU10" s="127" t="s">
        <v>7</v>
      </c>
      <c r="EV10" s="145"/>
      <c r="EW10" s="201"/>
      <c r="EX10" s="127" t="s">
        <v>8</v>
      </c>
      <c r="EY10" s="127" t="s">
        <v>7</v>
      </c>
      <c r="EZ10" s="145"/>
      <c r="FA10" s="145"/>
      <c r="FB10" s="127" t="s">
        <v>8</v>
      </c>
      <c r="FC10" s="127" t="s">
        <v>7</v>
      </c>
      <c r="FD10" s="145"/>
      <c r="FE10" s="201"/>
    </row>
    <row r="11" spans="1:161" s="51" customFormat="1" ht="22.5" customHeight="1">
      <c r="A11" s="177" t="s">
        <v>66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  <c r="DA11" s="178"/>
      <c r="DB11" s="178"/>
      <c r="DC11" s="178"/>
      <c r="DD11" s="178"/>
      <c r="DE11" s="178"/>
      <c r="DF11" s="178"/>
      <c r="DG11" s="178"/>
      <c r="DH11" s="178"/>
      <c r="DI11" s="178"/>
      <c r="DJ11" s="178"/>
      <c r="DK11" s="178"/>
      <c r="DL11" s="178"/>
      <c r="DM11" s="178"/>
      <c r="DN11" s="178"/>
      <c r="DO11" s="178"/>
      <c r="DP11" s="178"/>
      <c r="DQ11" s="178"/>
      <c r="DR11" s="178"/>
      <c r="DS11" s="178"/>
      <c r="DT11" s="178"/>
      <c r="DU11" s="178"/>
      <c r="DV11" s="178"/>
      <c r="DW11" s="178"/>
      <c r="DX11" s="178"/>
      <c r="DY11" s="178"/>
      <c r="DZ11" s="178"/>
      <c r="EA11" s="178"/>
      <c r="EB11" s="178"/>
      <c r="EC11" s="178"/>
      <c r="ED11" s="178"/>
      <c r="EE11" s="178"/>
      <c r="EF11" s="178"/>
      <c r="EG11" s="178"/>
      <c r="EH11" s="178"/>
      <c r="EI11" s="178"/>
      <c r="EJ11" s="178"/>
      <c r="EK11" s="178"/>
      <c r="EL11" s="178"/>
      <c r="EM11" s="178"/>
      <c r="EN11" s="178"/>
      <c r="EO11" s="178"/>
      <c r="EP11" s="178"/>
      <c r="EQ11" s="178"/>
      <c r="ER11" s="178"/>
      <c r="ES11" s="178"/>
      <c r="ET11" s="178"/>
      <c r="EU11" s="178"/>
      <c r="EV11" s="178"/>
      <c r="EW11" s="178"/>
      <c r="EX11" s="178"/>
      <c r="EY11" s="178"/>
      <c r="EZ11" s="178"/>
      <c r="FA11" s="178"/>
      <c r="FB11" s="178"/>
      <c r="FC11" s="178"/>
      <c r="FD11" s="178"/>
      <c r="FE11" s="178"/>
    </row>
    <row r="12" spans="1:161" s="101" customFormat="1" ht="76.5">
      <c r="A12" s="95" t="s">
        <v>172</v>
      </c>
      <c r="B12" s="109" t="s">
        <v>169</v>
      </c>
      <c r="C12" s="129">
        <v>5000000</v>
      </c>
      <c r="D12" s="109" t="s">
        <v>158</v>
      </c>
      <c r="E12" s="110">
        <v>42331</v>
      </c>
      <c r="F12" s="126">
        <v>5000000</v>
      </c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>
        <v>5000000</v>
      </c>
      <c r="AW12" s="126"/>
      <c r="AX12" s="126"/>
      <c r="AY12" s="126"/>
      <c r="AZ12" s="126"/>
      <c r="BA12" s="126">
        <v>40013.7</v>
      </c>
      <c r="BB12" s="126"/>
      <c r="BC12" s="126"/>
      <c r="BD12" s="129"/>
      <c r="BE12" s="128">
        <v>476684.95</v>
      </c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>
        <v>40013.7</v>
      </c>
      <c r="CZ12" s="126"/>
      <c r="DA12" s="126"/>
      <c r="DB12" s="102">
        <f>BF12+BJ12+BN12+BR12+BV12+BZ12+CD12+CH12+CL12+CP12+CT12+CX12</f>
        <v>0</v>
      </c>
      <c r="DC12" s="128">
        <v>476684.95</v>
      </c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02">
        <f aca="true" t="shared" si="0" ref="EZ12:FC13">DD12+DH12+DL12+DP12+DT12+DX12+EB12+EF12+EJ12+EN12+ER12+EV12</f>
        <v>0</v>
      </c>
      <c r="FA12" s="102">
        <f t="shared" si="0"/>
        <v>0</v>
      </c>
      <c r="FB12" s="102">
        <f t="shared" si="0"/>
        <v>0</v>
      </c>
      <c r="FC12" s="102">
        <f t="shared" si="0"/>
        <v>0</v>
      </c>
      <c r="FD12" s="130">
        <f aca="true" t="shared" si="1" ref="FD12:FE14">F12+BD12-DB12-EZ12</f>
        <v>5000000</v>
      </c>
      <c r="FE12" s="112">
        <f t="shared" si="1"/>
        <v>0</v>
      </c>
    </row>
    <row r="13" spans="1:161" s="101" customFormat="1" ht="38.25">
      <c r="A13" s="95" t="s">
        <v>173</v>
      </c>
      <c r="B13" s="109" t="s">
        <v>169</v>
      </c>
      <c r="C13" s="129">
        <v>4000000</v>
      </c>
      <c r="D13" s="109" t="s">
        <v>158</v>
      </c>
      <c r="E13" s="110">
        <v>42687</v>
      </c>
      <c r="F13" s="126">
        <v>4000000</v>
      </c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>
        <v>4000000</v>
      </c>
      <c r="BA13" s="126">
        <v>3243.84</v>
      </c>
      <c r="BB13" s="126"/>
      <c r="BC13" s="126"/>
      <c r="BD13" s="129"/>
      <c r="BE13" s="128">
        <v>426564.36</v>
      </c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>
        <v>3243.84</v>
      </c>
      <c r="CZ13" s="126"/>
      <c r="DA13" s="126"/>
      <c r="DB13" s="102">
        <f>BF13+BJ13+BN13+BR13+BV13+BZ13+CD13+CH13+CL13+CP13+CT13+CX13</f>
        <v>0</v>
      </c>
      <c r="DC13" s="128">
        <v>426564.36</v>
      </c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  <c r="EZ13" s="102">
        <f t="shared" si="0"/>
        <v>0</v>
      </c>
      <c r="FA13" s="102">
        <f t="shared" si="0"/>
        <v>0</v>
      </c>
      <c r="FB13" s="102">
        <f t="shared" si="0"/>
        <v>0</v>
      </c>
      <c r="FC13" s="102">
        <f t="shared" si="0"/>
        <v>0</v>
      </c>
      <c r="FD13" s="130">
        <f t="shared" si="1"/>
        <v>4000000</v>
      </c>
      <c r="FE13" s="112">
        <f t="shared" si="1"/>
        <v>0</v>
      </c>
    </row>
    <row r="14" spans="1:161" ht="12.75">
      <c r="A14" s="19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4">
        <f>H14+L14+P14+T14+X14+AB14+AF14+AJ14+AN14+AR14+AV14+AZ14</f>
        <v>0</v>
      </c>
      <c r="BE14" s="5">
        <f>I14+M14+Q14+U14+Y14+AC14+AG14+AK14+AO14+AS14+AW14+BA14</f>
        <v>0</v>
      </c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4">
        <f>BF14+BJ14+BN14+BR14+BV14+BZ14+CD14+CH14+CL14+CP14+CT14+CX14</f>
        <v>0</v>
      </c>
      <c r="DC14" s="4">
        <f>BG14+BK14+BO14+BS14+BW14+CA14+CE14+CI14+CM14+CQ14+CU14+CY14</f>
        <v>0</v>
      </c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4">
        <f>DD14+DH14+DL14+DP14+DT14+DX14+EB14+EF14+EJ14+EN14+ER14+EV14</f>
        <v>0</v>
      </c>
      <c r="FA14" s="4">
        <f>DE14+DI14+DM14+DQ14+DU14+DY14+EC14+EG14+EK14+EO14+ES14+EW14</f>
        <v>0</v>
      </c>
      <c r="FB14" s="4">
        <f>DF14+DJ14+DN14+DR14+DV14+DZ14+ED14+EH14+EL14+EP14+ET14+EX14</f>
        <v>0</v>
      </c>
      <c r="FC14" s="4">
        <f>DG14+DK14+DO14+DS14+DW14+EA14+EE14+EI14+EM14+EQ14+EU14+EY14</f>
        <v>0</v>
      </c>
      <c r="FD14" s="3">
        <f t="shared" si="1"/>
        <v>0</v>
      </c>
      <c r="FE14" s="135">
        <f t="shared" si="1"/>
        <v>0</v>
      </c>
    </row>
    <row r="15" spans="1:161" s="35" customFormat="1" ht="15.75">
      <c r="A15" s="131" t="s">
        <v>174</v>
      </c>
      <c r="B15" s="132"/>
      <c r="C15" s="132"/>
      <c r="D15" s="132"/>
      <c r="E15" s="132"/>
      <c r="F15" s="133">
        <f aca="true" t="shared" si="2" ref="F15:AK15">SUM(F12:F14)</f>
        <v>9000000</v>
      </c>
      <c r="G15" s="132">
        <f t="shared" si="2"/>
        <v>0</v>
      </c>
      <c r="H15" s="132">
        <f t="shared" si="2"/>
        <v>0</v>
      </c>
      <c r="I15" s="132">
        <f t="shared" si="2"/>
        <v>0</v>
      </c>
      <c r="J15" s="132">
        <f t="shared" si="2"/>
        <v>0</v>
      </c>
      <c r="K15" s="132">
        <f t="shared" si="2"/>
        <v>0</v>
      </c>
      <c r="L15" s="132">
        <f t="shared" si="2"/>
        <v>0</v>
      </c>
      <c r="M15" s="132">
        <f t="shared" si="2"/>
        <v>0</v>
      </c>
      <c r="N15" s="132">
        <f t="shared" si="2"/>
        <v>0</v>
      </c>
      <c r="O15" s="132">
        <f t="shared" si="2"/>
        <v>0</v>
      </c>
      <c r="P15" s="132">
        <f t="shared" si="2"/>
        <v>0</v>
      </c>
      <c r="Q15" s="132">
        <f t="shared" si="2"/>
        <v>0</v>
      </c>
      <c r="R15" s="132">
        <f t="shared" si="2"/>
        <v>0</v>
      </c>
      <c r="S15" s="132">
        <f t="shared" si="2"/>
        <v>0</v>
      </c>
      <c r="T15" s="132">
        <f t="shared" si="2"/>
        <v>0</v>
      </c>
      <c r="U15" s="132">
        <f t="shared" si="2"/>
        <v>0</v>
      </c>
      <c r="V15" s="132">
        <f t="shared" si="2"/>
        <v>0</v>
      </c>
      <c r="W15" s="132">
        <f t="shared" si="2"/>
        <v>0</v>
      </c>
      <c r="X15" s="132">
        <f t="shared" si="2"/>
        <v>0</v>
      </c>
      <c r="Y15" s="132">
        <f t="shared" si="2"/>
        <v>0</v>
      </c>
      <c r="Z15" s="132">
        <f t="shared" si="2"/>
        <v>0</v>
      </c>
      <c r="AA15" s="132">
        <f t="shared" si="2"/>
        <v>0</v>
      </c>
      <c r="AB15" s="132">
        <f t="shared" si="2"/>
        <v>0</v>
      </c>
      <c r="AC15" s="132">
        <f t="shared" si="2"/>
        <v>0</v>
      </c>
      <c r="AD15" s="132">
        <f t="shared" si="2"/>
        <v>0</v>
      </c>
      <c r="AE15" s="132">
        <f t="shared" si="2"/>
        <v>0</v>
      </c>
      <c r="AF15" s="132">
        <f t="shared" si="2"/>
        <v>0</v>
      </c>
      <c r="AG15" s="132">
        <f t="shared" si="2"/>
        <v>0</v>
      </c>
      <c r="AH15" s="132">
        <f t="shared" si="2"/>
        <v>0</v>
      </c>
      <c r="AI15" s="132">
        <f t="shared" si="2"/>
        <v>0</v>
      </c>
      <c r="AJ15" s="132">
        <f t="shared" si="2"/>
        <v>0</v>
      </c>
      <c r="AK15" s="132">
        <f t="shared" si="2"/>
        <v>0</v>
      </c>
      <c r="AL15" s="132">
        <f aca="true" t="shared" si="3" ref="AL15:BQ15">SUM(AL12:AL14)</f>
        <v>0</v>
      </c>
      <c r="AM15" s="132">
        <f t="shared" si="3"/>
        <v>0</v>
      </c>
      <c r="AN15" s="132">
        <f t="shared" si="3"/>
        <v>0</v>
      </c>
      <c r="AO15" s="132">
        <f t="shared" si="3"/>
        <v>0</v>
      </c>
      <c r="AP15" s="132">
        <f t="shared" si="3"/>
        <v>0</v>
      </c>
      <c r="AQ15" s="132">
        <f t="shared" si="3"/>
        <v>0</v>
      </c>
      <c r="AR15" s="132">
        <f t="shared" si="3"/>
        <v>0</v>
      </c>
      <c r="AS15" s="132">
        <f t="shared" si="3"/>
        <v>0</v>
      </c>
      <c r="AT15" s="132">
        <f t="shared" si="3"/>
        <v>0</v>
      </c>
      <c r="AU15" s="132">
        <f t="shared" si="3"/>
        <v>0</v>
      </c>
      <c r="AV15" s="132">
        <f t="shared" si="3"/>
        <v>5000000</v>
      </c>
      <c r="AW15" s="132">
        <f t="shared" si="3"/>
        <v>0</v>
      </c>
      <c r="AX15" s="132">
        <f t="shared" si="3"/>
        <v>0</v>
      </c>
      <c r="AY15" s="132">
        <f t="shared" si="3"/>
        <v>0</v>
      </c>
      <c r="AZ15" s="132">
        <f t="shared" si="3"/>
        <v>4000000</v>
      </c>
      <c r="BA15" s="132">
        <f t="shared" si="3"/>
        <v>43257.53999999999</v>
      </c>
      <c r="BB15" s="132">
        <f t="shared" si="3"/>
        <v>0</v>
      </c>
      <c r="BC15" s="132">
        <f t="shared" si="3"/>
        <v>0</v>
      </c>
      <c r="BD15" s="133">
        <f t="shared" si="3"/>
        <v>0</v>
      </c>
      <c r="BE15" s="133">
        <f t="shared" si="3"/>
        <v>903249.31</v>
      </c>
      <c r="BF15" s="132">
        <f t="shared" si="3"/>
        <v>0</v>
      </c>
      <c r="BG15" s="132">
        <f t="shared" si="3"/>
        <v>0</v>
      </c>
      <c r="BH15" s="132">
        <f t="shared" si="3"/>
        <v>0</v>
      </c>
      <c r="BI15" s="132">
        <f t="shared" si="3"/>
        <v>0</v>
      </c>
      <c r="BJ15" s="132">
        <f t="shared" si="3"/>
        <v>0</v>
      </c>
      <c r="BK15" s="132">
        <f t="shared" si="3"/>
        <v>0</v>
      </c>
      <c r="BL15" s="132">
        <f t="shared" si="3"/>
        <v>0</v>
      </c>
      <c r="BM15" s="132">
        <f t="shared" si="3"/>
        <v>0</v>
      </c>
      <c r="BN15" s="132">
        <f t="shared" si="3"/>
        <v>0</v>
      </c>
      <c r="BO15" s="132">
        <f t="shared" si="3"/>
        <v>0</v>
      </c>
      <c r="BP15" s="132">
        <f t="shared" si="3"/>
        <v>0</v>
      </c>
      <c r="BQ15" s="132">
        <f t="shared" si="3"/>
        <v>0</v>
      </c>
      <c r="BR15" s="132">
        <f aca="true" t="shared" si="4" ref="BR15:CW15">SUM(BR12:BR14)</f>
        <v>0</v>
      </c>
      <c r="BS15" s="132">
        <f t="shared" si="4"/>
        <v>0</v>
      </c>
      <c r="BT15" s="134">
        <f t="shared" si="4"/>
        <v>0</v>
      </c>
      <c r="BU15" s="132">
        <f t="shared" si="4"/>
        <v>0</v>
      </c>
      <c r="BV15" s="132">
        <f t="shared" si="4"/>
        <v>0</v>
      </c>
      <c r="BW15" s="132">
        <f t="shared" si="4"/>
        <v>0</v>
      </c>
      <c r="BX15" s="132">
        <f t="shared" si="4"/>
        <v>0</v>
      </c>
      <c r="BY15" s="132">
        <f t="shared" si="4"/>
        <v>0</v>
      </c>
      <c r="BZ15" s="132">
        <f t="shared" si="4"/>
        <v>0</v>
      </c>
      <c r="CA15" s="132">
        <f t="shared" si="4"/>
        <v>0</v>
      </c>
      <c r="CB15" s="132">
        <f t="shared" si="4"/>
        <v>0</v>
      </c>
      <c r="CC15" s="132">
        <f t="shared" si="4"/>
        <v>0</v>
      </c>
      <c r="CD15" s="132">
        <f t="shared" si="4"/>
        <v>0</v>
      </c>
      <c r="CE15" s="132">
        <f t="shared" si="4"/>
        <v>0</v>
      </c>
      <c r="CF15" s="132">
        <f t="shared" si="4"/>
        <v>0</v>
      </c>
      <c r="CG15" s="132">
        <f t="shared" si="4"/>
        <v>0</v>
      </c>
      <c r="CH15" s="132">
        <f t="shared" si="4"/>
        <v>0</v>
      </c>
      <c r="CI15" s="132">
        <f t="shared" si="4"/>
        <v>0</v>
      </c>
      <c r="CJ15" s="132">
        <f t="shared" si="4"/>
        <v>0</v>
      </c>
      <c r="CK15" s="132">
        <f t="shared" si="4"/>
        <v>0</v>
      </c>
      <c r="CL15" s="132">
        <f t="shared" si="4"/>
        <v>0</v>
      </c>
      <c r="CM15" s="132">
        <f t="shared" si="4"/>
        <v>0</v>
      </c>
      <c r="CN15" s="132">
        <f t="shared" si="4"/>
        <v>0</v>
      </c>
      <c r="CO15" s="132">
        <f t="shared" si="4"/>
        <v>0</v>
      </c>
      <c r="CP15" s="132">
        <f t="shared" si="4"/>
        <v>0</v>
      </c>
      <c r="CQ15" s="132">
        <f t="shared" si="4"/>
        <v>0</v>
      </c>
      <c r="CR15" s="132">
        <f t="shared" si="4"/>
        <v>0</v>
      </c>
      <c r="CS15" s="132">
        <f t="shared" si="4"/>
        <v>0</v>
      </c>
      <c r="CT15" s="132">
        <f t="shared" si="4"/>
        <v>0</v>
      </c>
      <c r="CU15" s="132">
        <f t="shared" si="4"/>
        <v>0</v>
      </c>
      <c r="CV15" s="132">
        <f t="shared" si="4"/>
        <v>0</v>
      </c>
      <c r="CW15" s="132">
        <f t="shared" si="4"/>
        <v>0</v>
      </c>
      <c r="CX15" s="132">
        <f aca="true" t="shared" si="5" ref="CX15:EC15">SUM(CX12:CX14)</f>
        <v>0</v>
      </c>
      <c r="CY15" s="132">
        <f t="shared" si="5"/>
        <v>43257.53999999999</v>
      </c>
      <c r="CZ15" s="132">
        <f t="shared" si="5"/>
        <v>0</v>
      </c>
      <c r="DA15" s="132">
        <f t="shared" si="5"/>
        <v>0</v>
      </c>
      <c r="DB15" s="133">
        <f t="shared" si="5"/>
        <v>0</v>
      </c>
      <c r="DC15" s="133">
        <f t="shared" si="5"/>
        <v>903249.31</v>
      </c>
      <c r="DD15" s="132">
        <f t="shared" si="5"/>
        <v>0</v>
      </c>
      <c r="DE15" s="132">
        <f t="shared" si="5"/>
        <v>0</v>
      </c>
      <c r="DF15" s="132">
        <f t="shared" si="5"/>
        <v>0</v>
      </c>
      <c r="DG15" s="132">
        <f t="shared" si="5"/>
        <v>0</v>
      </c>
      <c r="DH15" s="132">
        <f t="shared" si="5"/>
        <v>0</v>
      </c>
      <c r="DI15" s="132">
        <f t="shared" si="5"/>
        <v>0</v>
      </c>
      <c r="DJ15" s="132">
        <f t="shared" si="5"/>
        <v>0</v>
      </c>
      <c r="DK15" s="132">
        <f t="shared" si="5"/>
        <v>0</v>
      </c>
      <c r="DL15" s="132">
        <f t="shared" si="5"/>
        <v>0</v>
      </c>
      <c r="DM15" s="132">
        <f t="shared" si="5"/>
        <v>0</v>
      </c>
      <c r="DN15" s="132">
        <f t="shared" si="5"/>
        <v>0</v>
      </c>
      <c r="DO15" s="132">
        <f t="shared" si="5"/>
        <v>0</v>
      </c>
      <c r="DP15" s="132">
        <f t="shared" si="5"/>
        <v>0</v>
      </c>
      <c r="DQ15" s="132">
        <f t="shared" si="5"/>
        <v>0</v>
      </c>
      <c r="DR15" s="132">
        <f t="shared" si="5"/>
        <v>0</v>
      </c>
      <c r="DS15" s="132">
        <f t="shared" si="5"/>
        <v>0</v>
      </c>
      <c r="DT15" s="132">
        <f t="shared" si="5"/>
        <v>0</v>
      </c>
      <c r="DU15" s="132">
        <f t="shared" si="5"/>
        <v>0</v>
      </c>
      <c r="DV15" s="132">
        <f t="shared" si="5"/>
        <v>0</v>
      </c>
      <c r="DW15" s="132">
        <f t="shared" si="5"/>
        <v>0</v>
      </c>
      <c r="DX15" s="132">
        <f t="shared" si="5"/>
        <v>0</v>
      </c>
      <c r="DY15" s="132">
        <f t="shared" si="5"/>
        <v>0</v>
      </c>
      <c r="DZ15" s="132">
        <f t="shared" si="5"/>
        <v>0</v>
      </c>
      <c r="EA15" s="132">
        <f t="shared" si="5"/>
        <v>0</v>
      </c>
      <c r="EB15" s="132">
        <f t="shared" si="5"/>
        <v>0</v>
      </c>
      <c r="EC15" s="132">
        <f t="shared" si="5"/>
        <v>0</v>
      </c>
      <c r="ED15" s="132">
        <f aca="true" t="shared" si="6" ref="ED15:FE15">SUM(ED12:ED14)</f>
        <v>0</v>
      </c>
      <c r="EE15" s="132">
        <f t="shared" si="6"/>
        <v>0</v>
      </c>
      <c r="EF15" s="132">
        <f t="shared" si="6"/>
        <v>0</v>
      </c>
      <c r="EG15" s="132">
        <f t="shared" si="6"/>
        <v>0</v>
      </c>
      <c r="EH15" s="132">
        <f t="shared" si="6"/>
        <v>0</v>
      </c>
      <c r="EI15" s="132">
        <f t="shared" si="6"/>
        <v>0</v>
      </c>
      <c r="EJ15" s="132">
        <f t="shared" si="6"/>
        <v>0</v>
      </c>
      <c r="EK15" s="132">
        <f t="shared" si="6"/>
        <v>0</v>
      </c>
      <c r="EL15" s="132">
        <f t="shared" si="6"/>
        <v>0</v>
      </c>
      <c r="EM15" s="132">
        <f t="shared" si="6"/>
        <v>0</v>
      </c>
      <c r="EN15" s="132">
        <f t="shared" si="6"/>
        <v>0</v>
      </c>
      <c r="EO15" s="132">
        <f t="shared" si="6"/>
        <v>0</v>
      </c>
      <c r="EP15" s="132">
        <f t="shared" si="6"/>
        <v>0</v>
      </c>
      <c r="EQ15" s="132">
        <f t="shared" si="6"/>
        <v>0</v>
      </c>
      <c r="ER15" s="132">
        <f t="shared" si="6"/>
        <v>0</v>
      </c>
      <c r="ES15" s="132">
        <f t="shared" si="6"/>
        <v>0</v>
      </c>
      <c r="ET15" s="132">
        <f t="shared" si="6"/>
        <v>0</v>
      </c>
      <c r="EU15" s="132">
        <f t="shared" si="6"/>
        <v>0</v>
      </c>
      <c r="EV15" s="132">
        <f t="shared" si="6"/>
        <v>0</v>
      </c>
      <c r="EW15" s="132">
        <f t="shared" si="6"/>
        <v>0</v>
      </c>
      <c r="EX15" s="132">
        <f t="shared" si="6"/>
        <v>0</v>
      </c>
      <c r="EY15" s="132">
        <f t="shared" si="6"/>
        <v>0</v>
      </c>
      <c r="EZ15" s="132">
        <f t="shared" si="6"/>
        <v>0</v>
      </c>
      <c r="FA15" s="132">
        <f t="shared" si="6"/>
        <v>0</v>
      </c>
      <c r="FB15" s="132">
        <f t="shared" si="6"/>
        <v>0</v>
      </c>
      <c r="FC15" s="132">
        <f t="shared" si="6"/>
        <v>0</v>
      </c>
      <c r="FD15" s="133">
        <f t="shared" si="6"/>
        <v>9000000</v>
      </c>
      <c r="FE15" s="137">
        <f t="shared" si="6"/>
        <v>0</v>
      </c>
    </row>
  </sheetData>
  <sheetProtection/>
  <mergeCells count="168">
    <mergeCell ref="A6:FE6"/>
    <mergeCell ref="A7:FE7"/>
    <mergeCell ref="A8:A10"/>
    <mergeCell ref="B8:B10"/>
    <mergeCell ref="C8:C10"/>
    <mergeCell ref="H8:K8"/>
    <mergeCell ref="D8:D10"/>
    <mergeCell ref="E8:E10"/>
    <mergeCell ref="F8:G8"/>
    <mergeCell ref="F9:F10"/>
    <mergeCell ref="P9:P10"/>
    <mergeCell ref="V9:W9"/>
    <mergeCell ref="G9:G10"/>
    <mergeCell ref="L8:O8"/>
    <mergeCell ref="J9:K9"/>
    <mergeCell ref="L9:L10"/>
    <mergeCell ref="M9:M10"/>
    <mergeCell ref="N9:O9"/>
    <mergeCell ref="BN9:BN10"/>
    <mergeCell ref="BD8:BE8"/>
    <mergeCell ref="BD9:BD10"/>
    <mergeCell ref="BE9:BE10"/>
    <mergeCell ref="BF8:BI8"/>
    <mergeCell ref="P8:S8"/>
    <mergeCell ref="Q9:Q10"/>
    <mergeCell ref="R9:S9"/>
    <mergeCell ref="T8:W8"/>
    <mergeCell ref="T9:T10"/>
    <mergeCell ref="CP8:CS8"/>
    <mergeCell ref="CT8:CW8"/>
    <mergeCell ref="BJ8:BM8"/>
    <mergeCell ref="BN8:BQ8"/>
    <mergeCell ref="BF9:BF10"/>
    <mergeCell ref="BG9:BG10"/>
    <mergeCell ref="BH9:BI9"/>
    <mergeCell ref="BJ9:BJ10"/>
    <mergeCell ref="BK9:BK10"/>
    <mergeCell ref="BL9:BM9"/>
    <mergeCell ref="BR8:BU8"/>
    <mergeCell ref="BV8:BY8"/>
    <mergeCell ref="BZ8:CC8"/>
    <mergeCell ref="CD8:CG8"/>
    <mergeCell ref="CH8:CK8"/>
    <mergeCell ref="CL8:CO8"/>
    <mergeCell ref="EZ8:FC8"/>
    <mergeCell ref="FD8:FE8"/>
    <mergeCell ref="DL8:DO8"/>
    <mergeCell ref="DP8:DS8"/>
    <mergeCell ref="DT8:DW8"/>
    <mergeCell ref="DX8:EA8"/>
    <mergeCell ref="EB8:EE8"/>
    <mergeCell ref="EF8:EI8"/>
    <mergeCell ref="BW9:BW10"/>
    <mergeCell ref="BX9:BY9"/>
    <mergeCell ref="EJ8:EM8"/>
    <mergeCell ref="EN8:EQ8"/>
    <mergeCell ref="ER8:EU8"/>
    <mergeCell ref="EV8:EY8"/>
    <mergeCell ref="CX8:DA8"/>
    <mergeCell ref="DB8:DC8"/>
    <mergeCell ref="DD8:DG8"/>
    <mergeCell ref="DH8:DK8"/>
    <mergeCell ref="BO9:BO10"/>
    <mergeCell ref="BP9:BQ9"/>
    <mergeCell ref="BR9:BR10"/>
    <mergeCell ref="BS9:BS10"/>
    <mergeCell ref="BT9:BU9"/>
    <mergeCell ref="BV9:BV10"/>
    <mergeCell ref="CR9:CS9"/>
    <mergeCell ref="CT9:CT10"/>
    <mergeCell ref="CE9:CE10"/>
    <mergeCell ref="CF9:CG9"/>
    <mergeCell ref="CH9:CH10"/>
    <mergeCell ref="CI9:CI10"/>
    <mergeCell ref="CJ9:CK9"/>
    <mergeCell ref="CL9:CL10"/>
    <mergeCell ref="CM9:CM10"/>
    <mergeCell ref="CN9:CO9"/>
    <mergeCell ref="CP9:CP10"/>
    <mergeCell ref="CQ9:CQ10"/>
    <mergeCell ref="BZ9:BZ10"/>
    <mergeCell ref="CA9:CA10"/>
    <mergeCell ref="CB9:CC9"/>
    <mergeCell ref="CD9:CD10"/>
    <mergeCell ref="DF9:DG9"/>
    <mergeCell ref="DH9:DH10"/>
    <mergeCell ref="CU9:CU10"/>
    <mergeCell ref="CV9:CW9"/>
    <mergeCell ref="CX9:CX10"/>
    <mergeCell ref="CY9:CY10"/>
    <mergeCell ref="CZ9:DA9"/>
    <mergeCell ref="DB9:DB10"/>
    <mergeCell ref="DC9:DC10"/>
    <mergeCell ref="DD9:DD10"/>
    <mergeCell ref="DE9:DE10"/>
    <mergeCell ref="DV9:DW9"/>
    <mergeCell ref="DX9:DX10"/>
    <mergeCell ref="DI9:DI10"/>
    <mergeCell ref="DJ9:DK9"/>
    <mergeCell ref="DL9:DL10"/>
    <mergeCell ref="DM9:DM10"/>
    <mergeCell ref="DN9:DO9"/>
    <mergeCell ref="DP9:DP10"/>
    <mergeCell ref="DQ9:DQ10"/>
    <mergeCell ref="DR9:DS9"/>
    <mergeCell ref="DT9:DT10"/>
    <mergeCell ref="DU9:DU10"/>
    <mergeCell ref="EL9:EM9"/>
    <mergeCell ref="DY9:DY10"/>
    <mergeCell ref="DZ9:EA9"/>
    <mergeCell ref="EB9:EB10"/>
    <mergeCell ref="EC9:EC10"/>
    <mergeCell ref="ED9:EE9"/>
    <mergeCell ref="EF9:EF10"/>
    <mergeCell ref="EG9:EG10"/>
    <mergeCell ref="EH9:EI9"/>
    <mergeCell ref="A11:FE11"/>
    <mergeCell ref="EJ9:EJ10"/>
    <mergeCell ref="EK9:EK10"/>
    <mergeCell ref="FD9:FD10"/>
    <mergeCell ref="ET9:EU9"/>
    <mergeCell ref="EV9:EV10"/>
    <mergeCell ref="EW9:EW10"/>
    <mergeCell ref="U9:U10"/>
    <mergeCell ref="EX9:EY9"/>
    <mergeCell ref="EZ9:EZ10"/>
    <mergeCell ref="FE9:FE10"/>
    <mergeCell ref="H9:H10"/>
    <mergeCell ref="I9:I10"/>
    <mergeCell ref="EO9:EO10"/>
    <mergeCell ref="EP9:EQ9"/>
    <mergeCell ref="ER9:ER10"/>
    <mergeCell ref="ES9:ES10"/>
    <mergeCell ref="FA9:FA10"/>
    <mergeCell ref="FB9:FC9"/>
    <mergeCell ref="EN9:EN10"/>
    <mergeCell ref="AB8:AE8"/>
    <mergeCell ref="AB9:AB10"/>
    <mergeCell ref="AC9:AC10"/>
    <mergeCell ref="AD9:AE9"/>
    <mergeCell ref="AJ8:AM8"/>
    <mergeCell ref="AJ9:AJ10"/>
    <mergeCell ref="AK9:AK10"/>
    <mergeCell ref="AL9:AM9"/>
    <mergeCell ref="AF8:AI8"/>
    <mergeCell ref="AF9:AF10"/>
    <mergeCell ref="AG9:AG10"/>
    <mergeCell ref="AH9:AI9"/>
    <mergeCell ref="X8:AA8"/>
    <mergeCell ref="X9:X10"/>
    <mergeCell ref="Y9:Y10"/>
    <mergeCell ref="Z9:AA9"/>
    <mergeCell ref="AN8:AQ8"/>
    <mergeCell ref="AN9:AN10"/>
    <mergeCell ref="AO9:AO10"/>
    <mergeCell ref="AP9:AQ9"/>
    <mergeCell ref="AR8:AU8"/>
    <mergeCell ref="AR9:AR10"/>
    <mergeCell ref="AS9:AS10"/>
    <mergeCell ref="AT9:AU9"/>
    <mergeCell ref="AV8:AY8"/>
    <mergeCell ref="AV9:AV10"/>
    <mergeCell ref="AW9:AW10"/>
    <mergeCell ref="AX9:AY9"/>
    <mergeCell ref="AZ8:BC8"/>
    <mergeCell ref="AZ9:AZ10"/>
    <mergeCell ref="BA9:BA10"/>
    <mergeCell ref="BB9:BC9"/>
  </mergeCells>
  <printOptions/>
  <pageMargins left="0.5905511811023623" right="0.1968503937007874" top="0.5905511811023623" bottom="0.2755905511811024" header="0.1968503937007874" footer="0.2362204724409449"/>
  <pageSetup fitToHeight="2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</dc:creator>
  <cp:keywords/>
  <dc:description/>
  <cp:lastModifiedBy>maria</cp:lastModifiedBy>
  <cp:lastPrinted>2015-11-25T07:03:40Z</cp:lastPrinted>
  <dcterms:created xsi:type="dcterms:W3CDTF">2004-12-06T08:42:19Z</dcterms:created>
  <dcterms:modified xsi:type="dcterms:W3CDTF">2015-12-07T12:27:38Z</dcterms:modified>
  <cp:category/>
  <cp:version/>
  <cp:contentType/>
  <cp:contentStatus/>
</cp:coreProperties>
</file>