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 2022\сессии\исполнение 2021 год\Решение с прилож\"/>
    </mc:Choice>
  </mc:AlternateContent>
  <bookViews>
    <workbookView xWindow="-120" yWindow="-120" windowWidth="29040" windowHeight="15840"/>
  </bookViews>
  <sheets>
    <sheet name="2021" sheetId="1" r:id="rId1"/>
  </sheets>
  <definedNames>
    <definedName name="_xlnm.Print_Titles" localSheetId="0">'2021'!$8:$9</definedName>
    <definedName name="_xlnm.Print_Area" localSheetId="0">'2021'!$A$1:$E$133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6" i="1" l="1"/>
  <c r="C126" i="1"/>
  <c r="D121" i="1"/>
  <c r="D29" i="1"/>
  <c r="C29" i="1"/>
  <c r="E55" i="1" l="1"/>
  <c r="E58" i="1"/>
  <c r="E59" i="1"/>
  <c r="E60" i="1"/>
  <c r="E61" i="1"/>
  <c r="E62" i="1"/>
  <c r="E63" i="1"/>
  <c r="E65" i="1"/>
  <c r="E66" i="1"/>
  <c r="E67" i="1"/>
  <c r="E69" i="1"/>
  <c r="E70" i="1"/>
  <c r="E73" i="1"/>
  <c r="E74" i="1"/>
  <c r="E75" i="1"/>
  <c r="E76" i="1"/>
  <c r="E77" i="1"/>
  <c r="E78" i="1"/>
  <c r="E79" i="1"/>
  <c r="E80" i="1"/>
  <c r="E81" i="1"/>
  <c r="E82" i="1"/>
  <c r="E83" i="1"/>
  <c r="E84" i="1"/>
  <c r="E88" i="1"/>
  <c r="E89" i="1"/>
  <c r="E90" i="1"/>
  <c r="E91" i="1"/>
  <c r="E92" i="1"/>
  <c r="E93" i="1"/>
  <c r="E94" i="1"/>
  <c r="E95" i="1"/>
  <c r="E96" i="1"/>
  <c r="E97" i="1"/>
  <c r="E98" i="1"/>
  <c r="E99" i="1"/>
  <c r="E101" i="1"/>
  <c r="E102" i="1"/>
  <c r="E103" i="1"/>
  <c r="E106" i="1"/>
  <c r="E107" i="1"/>
  <c r="E111" i="1"/>
  <c r="E112" i="1"/>
  <c r="E113" i="1"/>
  <c r="E114" i="1"/>
  <c r="E116" i="1"/>
  <c r="E117" i="1"/>
  <c r="E118" i="1"/>
  <c r="E119" i="1"/>
  <c r="E120" i="1"/>
  <c r="E121" i="1"/>
  <c r="E124" i="1"/>
  <c r="E128" i="1"/>
  <c r="E130" i="1"/>
  <c r="E131" i="1"/>
  <c r="E14" i="1"/>
  <c r="E17" i="1"/>
  <c r="E20" i="1"/>
  <c r="E21" i="1"/>
  <c r="E22" i="1"/>
  <c r="E23" i="1"/>
  <c r="E26" i="1"/>
  <c r="E27" i="1"/>
  <c r="E30" i="1"/>
  <c r="E34" i="1"/>
  <c r="E37" i="1"/>
  <c r="E38" i="1"/>
  <c r="E41" i="1"/>
  <c r="E42" i="1"/>
  <c r="E45" i="1"/>
  <c r="E46" i="1"/>
  <c r="E48" i="1"/>
  <c r="D54" i="1" l="1"/>
  <c r="C54" i="1"/>
  <c r="D72" i="1"/>
  <c r="C72" i="1"/>
  <c r="E72" i="1" l="1"/>
  <c r="E54" i="1"/>
  <c r="D64" i="1"/>
  <c r="C64" i="1"/>
  <c r="E64" i="1" l="1"/>
  <c r="D68" i="1"/>
  <c r="C68" i="1"/>
  <c r="D115" i="1"/>
  <c r="C115" i="1"/>
  <c r="E115" i="1" l="1"/>
  <c r="E68" i="1"/>
  <c r="D129" i="1"/>
  <c r="C129" i="1"/>
  <c r="D123" i="1"/>
  <c r="C123" i="1"/>
  <c r="E123" i="1" l="1"/>
  <c r="E129" i="1"/>
  <c r="D110" i="1"/>
  <c r="C110" i="1"/>
  <c r="C109" i="1" s="1"/>
  <c r="D105" i="1"/>
  <c r="C105" i="1"/>
  <c r="E126" i="1"/>
  <c r="D100" i="1"/>
  <c r="E100" i="1" s="1"/>
  <c r="D87" i="1"/>
  <c r="E87" i="1" s="1"/>
  <c r="D44" i="1"/>
  <c r="D40" i="1"/>
  <c r="E40" i="1" s="1"/>
  <c r="D36" i="1"/>
  <c r="E36" i="1" s="1"/>
  <c r="D33" i="1"/>
  <c r="E29" i="1"/>
  <c r="D25" i="1"/>
  <c r="E25" i="1" s="1"/>
  <c r="D19" i="1"/>
  <c r="D16" i="1"/>
  <c r="D13" i="1"/>
  <c r="E13" i="1" s="1"/>
  <c r="C100" i="1"/>
  <c r="C87" i="1"/>
  <c r="C36" i="1"/>
  <c r="C13" i="1"/>
  <c r="C16" i="1"/>
  <c r="C19" i="1"/>
  <c r="C25" i="1"/>
  <c r="C33" i="1"/>
  <c r="C40" i="1"/>
  <c r="C44" i="1"/>
  <c r="D71" i="1"/>
  <c r="C71" i="1"/>
  <c r="C57" i="1" s="1"/>
  <c r="E16" i="1" l="1"/>
  <c r="E19" i="1"/>
  <c r="E44" i="1"/>
  <c r="E33" i="1"/>
  <c r="D109" i="1"/>
  <c r="E109" i="1" s="1"/>
  <c r="E110" i="1"/>
  <c r="D104" i="1"/>
  <c r="E105" i="1"/>
  <c r="D57" i="1"/>
  <c r="E57" i="1" s="1"/>
  <c r="E71" i="1"/>
  <c r="D11" i="1"/>
  <c r="C104" i="1"/>
  <c r="C11" i="1"/>
  <c r="E104" i="1" l="1"/>
  <c r="D86" i="1"/>
  <c r="E11" i="1"/>
  <c r="C86" i="1"/>
  <c r="E86" i="1" l="1"/>
  <c r="D52" i="1"/>
  <c r="D50" i="1"/>
  <c r="D133" i="1" s="1"/>
  <c r="C52" i="1"/>
  <c r="C50" i="1"/>
  <c r="E52" i="1" l="1"/>
  <c r="E50" i="1"/>
  <c r="C133" i="1"/>
  <c r="E133" i="1" s="1"/>
</calcChain>
</file>

<file path=xl/sharedStrings.xml><?xml version="1.0" encoding="utf-8"?>
<sst xmlns="http://schemas.openxmlformats.org/spreadsheetml/2006/main" count="182" uniqueCount="182">
  <si>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</si>
  <si>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</si>
  <si>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</si>
  <si>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</si>
  <si>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</si>
  <si>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</si>
  <si>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</si>
  <si>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</si>
  <si>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</si>
  <si>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</si>
  <si>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</si>
  <si>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</si>
  <si>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</si>
  <si>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1 12 00000 00 0000 000</t>
  </si>
  <si>
    <t>2 00 00000 00 0000 000</t>
  </si>
  <si>
    <t>2 02 00000 00 000 0000</t>
  </si>
  <si>
    <t>Наименование доходов</t>
  </si>
  <si>
    <t>Код бюджетной классификации Российской Федерации</t>
  </si>
  <si>
    <t>ВСЕГО ДОХОДОВ</t>
  </si>
  <si>
    <t xml:space="preserve">Прочие субсидии </t>
  </si>
  <si>
    <t>Прочие субсидии бюджетам муниципальных районов</t>
  </si>
  <si>
    <t>Прочие субвенции бюджетам муниципальных районов</t>
  </si>
  <si>
    <t>Прочие субвенции</t>
  </si>
  <si>
    <t>Единый 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</si>
  <si>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</si>
  <si>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</si>
  <si>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</si>
  <si>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</si>
  <si>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</si>
  <si>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</si>
  <si>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</si>
  <si>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</si>
  <si>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МО "Мезенский муниципальный район"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</si>
  <si>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</si>
  <si>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</si>
  <si>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</si>
  <si>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</si>
  <si>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</si>
  <si>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решению Собрания депутатов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</si>
  <si>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</si>
  <si>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</si>
  <si>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из них: субсидия на софинансирование вопросов местного значения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</si>
  <si>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</si>
  <si>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</si>
  <si>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</si>
  <si>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</si>
  <si>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</si>
  <si>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</si>
  <si>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</si>
  <si>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</si>
  <si>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</si>
  <si>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</si>
  <si>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</si>
  <si>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1 14 06000 00 0000 430</t>
  </si>
  <si>
    <t>ГОСУДАРСТВЕННАЯ ПОШЛИНА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</si>
  <si>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</si>
  <si>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</si>
  <si>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</si>
  <si>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</si>
  <si>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оплату набора продуктов питания в оздоровительных лагерях с дневным пребыванием детей</t>
  </si>
  <si>
    <t>из них : на реализацию основных общеобразовательных программ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</si>
  <si>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</si>
  <si>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</si>
  <si>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</si>
  <si>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</si>
  <si>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</si>
  <si>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Единая субвенция бюджетам муниципальных районов</t>
  </si>
  <si>
    <t>из нее: на осуществление государственных полномочий по созданию и функционированию комиссий по делам несовершеннолетних и защите их прав</t>
  </si>
  <si>
    <t xml:space="preserve"> на осуществление полномочий по осуществлению внутреннего муниципального финансового контроля муниципальных образований</t>
  </si>
  <si>
    <t>2 02 20000 00 0000 150</t>
  </si>
  <si>
    <t>2 02 20216 05 0000 150</t>
  </si>
  <si>
    <t>2 02 29999 00 0000 150</t>
  </si>
  <si>
    <t>2 02 29999 05 0000 150</t>
  </si>
  <si>
    <t>2 02 30000 00 0000 150</t>
  </si>
  <si>
    <t>2 02 30024 05 0000 150</t>
  </si>
  <si>
    <t>2 02 30029 05 0000 150</t>
  </si>
  <si>
    <t>2 02 35118 05 0000 150</t>
  </si>
  <si>
    <t>2 02 35120 05 0000 150</t>
  </si>
  <si>
    <t>2 02 39998 05 0000 150</t>
  </si>
  <si>
    <t>2 02 39999 00 0000 150</t>
  </si>
  <si>
    <t>2 02 39999 05 0000 150</t>
  </si>
  <si>
    <t>2 02 40000 00 0000 150</t>
  </si>
  <si>
    <t>2 02 40014 05 0000 150</t>
  </si>
  <si>
    <t>2 02 49999 05 0000 150</t>
  </si>
  <si>
    <t>на создание условий для обеспечения жителей поселений и жителей городских округов услугами торговли</t>
  </si>
  <si>
    <t>на организацию транспортного обслуживания населения на пассажирских муниципальных маршрутах водного транспорта</t>
  </si>
  <si>
    <t>на комплектование книжных фондов библиотек муниципальных образований Архангельской области и подписку на периодическую печать</t>
  </si>
  <si>
    <t>(рублей)</t>
  </si>
  <si>
    <t>Налог, взимаемый в связи с применением патентной системы налогообложения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</si>
  <si>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</si>
  <si>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</si>
  <si>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</si>
  <si>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</si>
  <si>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</si>
  <si>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</si>
  <si>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 xml:space="preserve"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сельской местности, рабочих поселках (поселках городского типа)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</si>
  <si>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</si>
  <si>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1 16 07090 05 0000 140</t>
  </si>
  <si>
    <t>Налог, взимаемый в связи с применением упрощенной системы налогообложения</t>
  </si>
  <si>
    <t>1 05 01000 00 0000 110</t>
  </si>
  <si>
    <t>1 05 02000 02 0000 110</t>
  </si>
  <si>
    <t>1 05 03000 01 0000 110</t>
  </si>
  <si>
    <t>1 05 04000 02 0000 110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</si>
  <si>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</si>
  <si>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</si>
  <si>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</si>
  <si>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</si>
  <si>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1 14 02000 00 0000 000</t>
  </si>
  <si>
    <t xml:space="preserve">Доходы от продажи земельных участков, находящихся в государственной и муниципальной собственности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</si>
  <si>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</si>
  <si>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</si>
  <si>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</si>
  <si>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</si>
  <si>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</si>
  <si>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</si>
  <si>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</si>
  <si>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</si>
  <si>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на развитие территориального общественного самоуправления в Архангельской области</t>
  </si>
  <si>
    <t xml:space="preserve">из них: на государственную финансовую поддержку закупки и доставки  муки и лекарственных средств в районы Крайнего Севера и приравненные к ним местности с ограниченными сроками завоза грузов </t>
  </si>
  <si>
    <t>ДОХОДЫ ОТ ОКАЗАНИЯ ПЛАТНЫХ УСЛУГ И КОМПЕНСАЦИИ ЗАТРАТ ГОСУДАРСТВА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</si>
  <si>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</si>
  <si>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</si>
  <si>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</si>
  <si>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Приложение № 1</t>
  </si>
  <si>
    <t>2 02 35469 05 0000 150</t>
  </si>
  <si>
    <t>2 02 35303 05 0000 150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</si>
  <si>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</si>
  <si>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</si>
  <si>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</si>
  <si>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2 02 25467 05 0000 150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</si>
  <si>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</si>
  <si>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</si>
  <si>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</si>
  <si>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разработку ПСД по строительству, модернизации объектов питьевого водоснабжения</t>
  </si>
  <si>
    <t>на осуществление полномочий по разработке ПСД по строительству, модернизации объектов питьевого водоснабжения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</si>
  <si>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</si>
  <si>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</si>
  <si>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</si>
  <si>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2 07 05030 05 0000 180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</si>
  <si>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</si>
  <si>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2 02 25232 05 0000 150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</si>
  <si>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</si>
  <si>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2 19 25497 05 0000 150</t>
  </si>
  <si>
    <t>Субсидии бюджетам муниципальных районов на реализацию мероприятий по созданию в субъектах Российской Федерации новых мест в образовательных организациях</t>
  </si>
  <si>
    <t>2 02 25520 05 0000 150</t>
  </si>
  <si>
    <t>на повышение средней заработной платы работников муниципальных учреждений культуры</t>
  </si>
  <si>
    <t>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2012-2017 годы"</t>
  </si>
  <si>
    <t>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</si>
  <si>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на укрепление материально-технической базы муниципальных дошкольных образовательных организаций</t>
  </si>
  <si>
    <t xml:space="preserve"> на реализацию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области, к новому отопительному периоду</t>
  </si>
  <si>
    <t>на реализацию мероприятий по содействию трудоустройству несовершеннолетних граждан на территории Архангельской области</t>
  </si>
  <si>
    <t>на обеспечение проведения выборов в представительные органы вновь образованных муниципальных образований Архангельской области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</si>
  <si>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</si>
  <si>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2 02 27112 05 0000 150</t>
  </si>
  <si>
    <t>из них: на  детского сада на 220 мест в г. Мезень Архангельской области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</si>
  <si>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</si>
  <si>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2 02 20299 05 0000 150</t>
  </si>
  <si>
    <t>2 02 20302 05 0000 150</t>
  </si>
  <si>
    <t>на софинансирование капитального ремонта крытых спортивных объектов муниципальных образований Архангельской области за счет дотации (гранта) из федерального бюджета</t>
  </si>
  <si>
    <t>резервный фонд Правительства Архангельской области</t>
  </si>
  <si>
    <t>на софинансирование капитальных вложений в объекты муниципальной собственности "Детский сад на 120 мест в п. Каменка МО "Мезенский муниципальный район" за счет дотации из федерального бюджета на основании распоряжения Правительства Российской Федерации от 15.07.2021 № 1935-р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</si>
  <si>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</si>
  <si>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из них:  на создание и модернизация учреждений культурно-досугового типа в сельской местности, включая строительство, реконструкцию и капитальный ремонт зданий</t>
  </si>
  <si>
    <t>на реализацию мероприятий по модернизации библиотек в части комплектования книжных фондов муниципальных библиотек в 2021 году</t>
  </si>
  <si>
    <t>на реализацию мероприятий по оснащению медицинских кабинетов муниципальных образовательных организаций Архангельской области</t>
  </si>
  <si>
    <t xml:space="preserve"> 2 02 10000 00 0000 150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</si>
  <si>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</si>
  <si>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</si>
  <si>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Исполнено</t>
  </si>
  <si>
    <t>Процент исполнения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</si>
  <si>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</si>
  <si>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</si>
  <si>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</si>
  <si>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</si>
  <si>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муниципальных районов от возврата бюджетными учреждениями остатков субсидий прошлых лет</t>
  </si>
  <si>
    <t>2 18 05010 05 0000 150</t>
  </si>
  <si>
    <t xml:space="preserve">от  24 марта 2022 года № </t>
  </si>
  <si>
    <t xml:space="preserve">Отчет об исполнении бюджета муниципального района по поступлениям доходов за 2021 год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</si>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</sst>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2" fillId="0" borderId="1" xfId="0" applyFont="1" applyFill="1" applyBorder="1" applyAlignment="1">
      <alignment horizontal="left" vertical="center" wrapText="1" indent="2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49" fontId="2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64" fontId="0" fillId="0" borderId="3" xfId="0" applyNumberFormat="1" applyFill="1" applyBorder="1"/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3"/>
    </xf>
    <xf numFmtId="0" fontId="2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wrapText="1" indent="1"/>
    </xf>
    <xf numFmtId="0" fontId="5" fillId="0" borderId="4" xfId="0" quotePrefix="1" applyFont="1" applyFill="1" applyBorder="1" applyAlignment="1">
      <alignment horizontal="center" vertical="center" wrapText="1"/>
    </xf>
    <xf numFmtId="0" fontId="0" fillId="0" borderId="4" xfId="0" applyBorder="1" applyAlignment="1"/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wrapText="1" indent="1"/>
    </xf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 indent="1"/>
    </xf>
    <xf numFmtId="49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 inden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 indent="1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 indent="2"/>
    </xf>
    <xf numFmtId="4" fontId="6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0" fillId="0" borderId="1" xfId="0" quotePrefix="1" applyFill="1" applyBorder="1" applyAlignment="1">
      <alignment horizontal="left" vertical="center" wrapText="1" indent="1"/>
    </xf>
    <xf numFmtId="2" fontId="10" fillId="0" borderId="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Border="1" applyAlignment="1">
      <alignment horizontal="left" wrapText="1" inden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 indent="1"/>
    </xf>
    <xf numFmtId="4" fontId="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 indent="2"/>
    </xf>
    <xf numFmtId="4" fontId="1" fillId="0" borderId="1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justify" wrapText="1" inden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0" fillId="0" borderId="2" xfId="0" applyNumberForma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topLeftCell="A103" zoomScaleNormal="100" zoomScaleSheetLayoutView="70" workbookViewId="0">
      <selection activeCell="A115" sqref="A115"/>
    </sheetView>
  </sheetViews>
  <sheetFormatPr defaultRowHeight="12.75" x14ac:dyDescent="0.2"/>
  <cols>
    <col min="1" max="1" width="76.85546875" style="2" customWidth="1"/>
    <col min="2" max="2" width="23" style="2" customWidth="1"/>
    <col min="3" max="4" width="16.7109375" style="2" customWidth="1"/>
    <col min="5" max="5" width="15.7109375" style="2" customWidth="1"/>
    <col min="6" max="16384" width="9.140625" style="2"/>
  </cols>
  <sheetData>
    <row r="1" spans="1:5" x14ac:dyDescent="0.2">
      <c r="B1" s="18"/>
      <c r="C1" s="54"/>
      <c r="D1" s="83" t="s">
        <v>123</v>
      </c>
      <c r="E1" s="84"/>
    </row>
    <row r="2" spans="1:5" x14ac:dyDescent="0.2">
      <c r="B2" s="18"/>
      <c r="C2" s="55"/>
      <c r="D2" s="76"/>
      <c r="E2" s="76" t="s">
        <v>38</v>
      </c>
    </row>
    <row r="3" spans="1:5" x14ac:dyDescent="0.2">
      <c r="B3" s="18"/>
      <c r="C3" s="55"/>
      <c r="D3" s="76"/>
      <c r="E3" s="77" t="s">
        <v>32</v>
      </c>
    </row>
    <row r="4" spans="1:5" x14ac:dyDescent="0.2">
      <c r="B4" s="18"/>
      <c r="C4" s="54"/>
      <c r="D4" s="84" t="s">
        <v>176</v>
      </c>
      <c r="E4" s="84"/>
    </row>
    <row r="5" spans="1:5" x14ac:dyDescent="0.2">
      <c r="B5" s="18"/>
      <c r="C5" s="19"/>
    </row>
    <row r="6" spans="1:5" ht="18" customHeight="1" x14ac:dyDescent="0.2">
      <c r="A6" s="81" t="s">
        <v>177</v>
      </c>
      <c r="B6" s="82"/>
      <c r="C6" s="82"/>
      <c r="D6" s="82"/>
      <c r="E6" s="82"/>
    </row>
    <row r="7" spans="1:5" ht="13.5" customHeight="1" x14ac:dyDescent="0.2">
      <c r="A7" s="24"/>
      <c r="B7" s="25"/>
      <c r="E7" s="56" t="s">
        <v>87</v>
      </c>
    </row>
    <row r="8" spans="1:5" ht="41.25" customHeight="1" x14ac:dyDescent="0.2">
      <c r="A8" s="3" t="s">
        <v>16</v>
      </c>
      <c r="B8" s="3" t="s">
        <v>17</v>
      </c>
      <c r="C8" s="14" t="s">
        <v>44</v>
      </c>
      <c r="D8" s="14" t="s">
        <v>168</v>
      </c>
      <c r="E8" s="78" t="s">
        <v>169</v>
      </c>
    </row>
    <row r="9" spans="1:5" ht="9" customHeight="1" x14ac:dyDescent="0.2">
      <c r="A9" s="4">
        <v>1</v>
      </c>
      <c r="B9" s="4">
        <v>2</v>
      </c>
      <c r="C9" s="4">
        <v>3</v>
      </c>
      <c r="D9" s="4"/>
      <c r="E9" s="4"/>
    </row>
    <row r="10" spans="1:5" ht="9.9499999999999993" customHeight="1" x14ac:dyDescent="0.2">
      <c r="A10" s="5"/>
      <c r="B10" s="6"/>
      <c r="C10" s="15"/>
      <c r="D10" s="15"/>
      <c r="E10" s="15"/>
    </row>
    <row r="11" spans="1:5" x14ac:dyDescent="0.2">
      <c r="A11" s="7" t="s">
        <v>120</v>
      </c>
      <c r="B11" s="26" t="s">
        <v>7</v>
      </c>
      <c r="C11" s="51">
        <f>C13+C16+C19+C25+C29+C36+C33+C40+C44</f>
        <v>154490780.19999999</v>
      </c>
      <c r="D11" s="51">
        <f>D13+D16+D19+D25+D29+D36+D33+D40+D44</f>
        <v>158454937.84999996</v>
      </c>
      <c r="E11" s="79">
        <f>D11/C11*100</f>
        <v>102.56595095504603</v>
      </c>
    </row>
    <row r="12" spans="1:5" ht="9.9499999999999993" customHeight="1" x14ac:dyDescent="0.2">
      <c r="A12" s="7"/>
      <c r="B12" s="26"/>
      <c r="C12" s="52"/>
      <c r="D12" s="35"/>
      <c r="E12" s="52"/>
    </row>
    <row r="13" spans="1:5" x14ac:dyDescent="0.2">
      <c r="A13" s="8" t="s">
        <v>4</v>
      </c>
      <c r="B13" s="27" t="s">
        <v>8</v>
      </c>
      <c r="C13" s="52">
        <f>C14</f>
        <v>111217155</v>
      </c>
      <c r="D13" s="52">
        <f>D14</f>
        <v>114095034.19</v>
      </c>
      <c r="E13" s="35">
        <f>D13/C13*100</f>
        <v>102.58762165782787</v>
      </c>
    </row>
    <row r="14" spans="1:5" x14ac:dyDescent="0.2">
      <c r="A14" s="9" t="s">
        <v>0</v>
      </c>
      <c r="B14" s="27" t="s">
        <v>9</v>
      </c>
      <c r="C14" s="52">
        <v>111217155</v>
      </c>
      <c r="D14" s="52">
        <v>114095034.19</v>
      </c>
      <c r="E14" s="35">
        <f t="shared" ref="E14:E48" si="0">D14/C14*100</f>
        <v>102.58762165782787</v>
      </c>
    </row>
    <row r="15" spans="1:5" ht="9.9499999999999993" customHeight="1" x14ac:dyDescent="0.2">
      <c r="A15" s="9"/>
      <c r="B15" s="27"/>
      <c r="C15" s="52"/>
      <c r="D15" s="35"/>
      <c r="E15" s="35"/>
    </row>
    <row r="16" spans="1:5" ht="25.5" x14ac:dyDescent="0.2">
      <c r="A16" s="10" t="s">
        <v>45</v>
      </c>
      <c r="B16" s="27" t="s">
        <v>46</v>
      </c>
      <c r="C16" s="52">
        <f>C17</f>
        <v>10020506</v>
      </c>
      <c r="D16" s="52">
        <f>D17</f>
        <v>10213145.119999999</v>
      </c>
      <c r="E16" s="35">
        <f t="shared" si="0"/>
        <v>101.92244902602722</v>
      </c>
    </row>
    <row r="17" spans="1:5" ht="25.5" x14ac:dyDescent="0.2">
      <c r="A17" s="9" t="s">
        <v>47</v>
      </c>
      <c r="B17" s="27" t="s">
        <v>48</v>
      </c>
      <c r="C17" s="52">
        <v>10020506</v>
      </c>
      <c r="D17" s="52">
        <v>10213145.119999999</v>
      </c>
      <c r="E17" s="35">
        <f t="shared" si="0"/>
        <v>101.92244902602722</v>
      </c>
    </row>
    <row r="18" spans="1:5" ht="9.9499999999999993" customHeight="1" x14ac:dyDescent="0.2">
      <c r="A18" s="9"/>
      <c r="B18" s="27"/>
      <c r="C18" s="52"/>
      <c r="D18" s="35"/>
      <c r="E18" s="35"/>
    </row>
    <row r="19" spans="1:5" x14ac:dyDescent="0.2">
      <c r="A19" s="10" t="s">
        <v>1</v>
      </c>
      <c r="B19" s="27" t="s">
        <v>10</v>
      </c>
      <c r="C19" s="52">
        <f>SUM(C20:C23)</f>
        <v>18607100</v>
      </c>
      <c r="D19" s="52">
        <f>SUM(D20:D23)</f>
        <v>19112169.969999999</v>
      </c>
      <c r="E19" s="35">
        <f t="shared" si="0"/>
        <v>102.71439380666519</v>
      </c>
    </row>
    <row r="20" spans="1:5" x14ac:dyDescent="0.2">
      <c r="A20" s="9" t="s">
        <v>98</v>
      </c>
      <c r="B20" s="27" t="s">
        <v>99</v>
      </c>
      <c r="C20" s="52">
        <v>2075000</v>
      </c>
      <c r="D20" s="52">
        <v>1984451.7</v>
      </c>
      <c r="E20" s="35">
        <f t="shared" si="0"/>
        <v>95.636226506024087</v>
      </c>
    </row>
    <row r="21" spans="1:5" x14ac:dyDescent="0.2">
      <c r="A21" s="9" t="s">
        <v>23</v>
      </c>
      <c r="B21" s="27" t="s">
        <v>100</v>
      </c>
      <c r="C21" s="52">
        <v>1193000</v>
      </c>
      <c r="D21" s="52">
        <v>1423913.1</v>
      </c>
      <c r="E21" s="35">
        <f t="shared" si="0"/>
        <v>119.35566638725903</v>
      </c>
    </row>
    <row r="22" spans="1:5" x14ac:dyDescent="0.2">
      <c r="A22" s="9" t="s">
        <v>6</v>
      </c>
      <c r="B22" s="27" t="s">
        <v>101</v>
      </c>
      <c r="C22" s="52">
        <v>14977100</v>
      </c>
      <c r="D22" s="52">
        <v>14175347.359999999</v>
      </c>
      <c r="E22" s="35">
        <f t="shared" si="0"/>
        <v>94.646809863057598</v>
      </c>
    </row>
    <row r="23" spans="1:5" x14ac:dyDescent="0.2">
      <c r="A23" s="9" t="s">
        <v>88</v>
      </c>
      <c r="B23" s="27" t="s">
        <v>102</v>
      </c>
      <c r="C23" s="52">
        <v>362000</v>
      </c>
      <c r="D23" s="52">
        <v>1528457.81</v>
      </c>
      <c r="E23" s="35">
        <f t="shared" si="0"/>
        <v>422.22591436464086</v>
      </c>
    </row>
    <row r="24" spans="1:5" ht="9.9499999999999993" customHeight="1" x14ac:dyDescent="0.2">
      <c r="A24" s="9"/>
      <c r="B24" s="27"/>
      <c r="C24" s="52"/>
      <c r="D24" s="35"/>
      <c r="E24" s="35"/>
    </row>
    <row r="25" spans="1:5" x14ac:dyDescent="0.2">
      <c r="A25" s="10" t="s">
        <v>54</v>
      </c>
      <c r="B25" s="27" t="s">
        <v>11</v>
      </c>
      <c r="C25" s="52">
        <f>SUM(C26:C27)</f>
        <v>1278000</v>
      </c>
      <c r="D25" s="52">
        <f>SUM(D26:D27)</f>
        <v>1429037.45</v>
      </c>
      <c r="E25" s="35">
        <f t="shared" si="0"/>
        <v>111.81826682316118</v>
      </c>
    </row>
    <row r="26" spans="1:5" ht="30" customHeight="1" x14ac:dyDescent="0.2">
      <c r="A26" s="9" t="s">
        <v>103</v>
      </c>
      <c r="B26" s="27" t="s">
        <v>104</v>
      </c>
      <c r="C26" s="52">
        <v>658000</v>
      </c>
      <c r="D26" s="52">
        <v>676787.45</v>
      </c>
      <c r="E26" s="35">
        <f t="shared" si="0"/>
        <v>102.85523556231001</v>
      </c>
    </row>
    <row r="27" spans="1:5" ht="25.5" x14ac:dyDescent="0.2">
      <c r="A27" s="62" t="s">
        <v>105</v>
      </c>
      <c r="B27" s="63" t="s">
        <v>106</v>
      </c>
      <c r="C27" s="52">
        <v>620000</v>
      </c>
      <c r="D27" s="52">
        <v>752250</v>
      </c>
      <c r="E27" s="35">
        <f t="shared" si="0"/>
        <v>121.33064516129033</v>
      </c>
    </row>
    <row r="28" spans="1:5" ht="9.9499999999999993" customHeight="1" x14ac:dyDescent="0.2">
      <c r="A28" s="34"/>
      <c r="B28" s="27"/>
      <c r="C28" s="52"/>
      <c r="D28" s="35"/>
      <c r="E28" s="35"/>
    </row>
    <row r="29" spans="1:5" ht="25.5" x14ac:dyDescent="0.2">
      <c r="A29" s="8" t="s">
        <v>2</v>
      </c>
      <c r="B29" s="27" t="s">
        <v>12</v>
      </c>
      <c r="C29" s="52">
        <f>SUM(C30:C31)</f>
        <v>4450400</v>
      </c>
      <c r="D29" s="52">
        <f>SUM(D30:D31)</f>
        <v>3920142.8200000003</v>
      </c>
      <c r="E29" s="35">
        <f t="shared" si="0"/>
        <v>88.085179309724964</v>
      </c>
    </row>
    <row r="30" spans="1:5" ht="52.5" customHeight="1" x14ac:dyDescent="0.2">
      <c r="A30" s="33" t="s">
        <v>49</v>
      </c>
      <c r="B30" s="28" t="s">
        <v>50</v>
      </c>
      <c r="C30" s="52">
        <v>4450400</v>
      </c>
      <c r="D30" s="52">
        <v>3724537.64</v>
      </c>
      <c r="E30" s="35">
        <f t="shared" si="0"/>
        <v>83.689952363832461</v>
      </c>
    </row>
    <row r="31" spans="1:5" ht="52.5" customHeight="1" x14ac:dyDescent="0.2">
      <c r="A31" s="33" t="s">
        <v>170</v>
      </c>
      <c r="B31" s="28" t="s">
        <v>171</v>
      </c>
      <c r="C31" s="52"/>
      <c r="D31" s="52">
        <v>195605.18</v>
      </c>
      <c r="E31" s="35"/>
    </row>
    <row r="32" spans="1:5" ht="9.9499999999999993" customHeight="1" x14ac:dyDescent="0.2">
      <c r="A32" s="33"/>
      <c r="B32" s="28"/>
      <c r="C32" s="52"/>
      <c r="D32" s="35"/>
      <c r="E32" s="35"/>
    </row>
    <row r="33" spans="1:5" x14ac:dyDescent="0.2">
      <c r="A33" s="40" t="s">
        <v>5</v>
      </c>
      <c r="B33" s="41" t="s">
        <v>13</v>
      </c>
      <c r="C33" s="58">
        <f>SUM(C34:C34)</f>
        <v>6068800</v>
      </c>
      <c r="D33" s="58">
        <f>SUM(D34:D34)</f>
        <v>4081011.67</v>
      </c>
      <c r="E33" s="35">
        <f t="shared" si="0"/>
        <v>67.245776265489056</v>
      </c>
    </row>
    <row r="34" spans="1:5" x14ac:dyDescent="0.2">
      <c r="A34" s="23" t="s">
        <v>51</v>
      </c>
      <c r="B34" s="27" t="s">
        <v>52</v>
      </c>
      <c r="C34" s="65">
        <v>6068800</v>
      </c>
      <c r="D34" s="65">
        <v>4081011.67</v>
      </c>
      <c r="E34" s="35">
        <f t="shared" si="0"/>
        <v>67.245776265489056</v>
      </c>
    </row>
    <row r="35" spans="1:5" ht="9.9499999999999993" customHeight="1" x14ac:dyDescent="0.2">
      <c r="A35" s="9"/>
      <c r="B35" s="29"/>
      <c r="C35" s="52"/>
      <c r="D35" s="35"/>
      <c r="E35" s="35"/>
    </row>
    <row r="36" spans="1:5" ht="25.5" x14ac:dyDescent="0.2">
      <c r="A36" s="10" t="s">
        <v>119</v>
      </c>
      <c r="B36" s="27" t="s">
        <v>61</v>
      </c>
      <c r="C36" s="52">
        <f>SUM(C37:C38)</f>
        <v>1818819.2</v>
      </c>
      <c r="D36" s="52">
        <f>SUM(D37:D38)</f>
        <v>4424419.05</v>
      </c>
      <c r="E36" s="35">
        <f t="shared" si="0"/>
        <v>243.25777130569105</v>
      </c>
    </row>
    <row r="37" spans="1:5" x14ac:dyDescent="0.2">
      <c r="A37" s="38" t="s">
        <v>62</v>
      </c>
      <c r="B37" s="39" t="s">
        <v>63</v>
      </c>
      <c r="C37" s="59">
        <v>426000</v>
      </c>
      <c r="D37" s="59">
        <v>237480</v>
      </c>
      <c r="E37" s="35">
        <f t="shared" si="0"/>
        <v>55.746478873239433</v>
      </c>
    </row>
    <row r="38" spans="1:5" x14ac:dyDescent="0.2">
      <c r="A38" s="42" t="s">
        <v>64</v>
      </c>
      <c r="B38" s="43" t="s">
        <v>65</v>
      </c>
      <c r="C38" s="52">
        <v>1392819.2</v>
      </c>
      <c r="D38" s="52">
        <v>4186939.05</v>
      </c>
      <c r="E38" s="35">
        <f t="shared" si="0"/>
        <v>300.60894120356755</v>
      </c>
    </row>
    <row r="39" spans="1:5" ht="9.9499999999999993" customHeight="1" x14ac:dyDescent="0.2">
      <c r="A39" s="44"/>
      <c r="B39" s="45"/>
      <c r="C39" s="58"/>
      <c r="D39" s="70"/>
      <c r="E39" s="35"/>
    </row>
    <row r="40" spans="1:5" x14ac:dyDescent="0.2">
      <c r="A40" s="20" t="s">
        <v>34</v>
      </c>
      <c r="B40" s="30" t="s">
        <v>35</v>
      </c>
      <c r="C40" s="52">
        <f>SUM(C41:C42)</f>
        <v>800000</v>
      </c>
      <c r="D40" s="52">
        <f>SUM(D41:D42)</f>
        <v>518901.51</v>
      </c>
      <c r="E40" s="35">
        <f t="shared" si="0"/>
        <v>64.862688750000004</v>
      </c>
    </row>
    <row r="41" spans="1:5" ht="51" x14ac:dyDescent="0.2">
      <c r="A41" s="22" t="s">
        <v>178</v>
      </c>
      <c r="B41" s="37" t="s">
        <v>107</v>
      </c>
      <c r="C41" s="52">
        <v>500000</v>
      </c>
      <c r="D41" s="52">
        <v>333900</v>
      </c>
      <c r="E41" s="35">
        <f t="shared" si="0"/>
        <v>66.78</v>
      </c>
    </row>
    <row r="42" spans="1:5" ht="25.5" x14ac:dyDescent="0.2">
      <c r="A42" s="9" t="s">
        <v>108</v>
      </c>
      <c r="B42" s="29" t="s">
        <v>53</v>
      </c>
      <c r="C42" s="52">
        <v>300000</v>
      </c>
      <c r="D42" s="52">
        <v>185001.51</v>
      </c>
      <c r="E42" s="35">
        <f t="shared" si="0"/>
        <v>61.667170000000006</v>
      </c>
    </row>
    <row r="43" spans="1:5" ht="9.9499999999999993" customHeight="1" x14ac:dyDescent="0.2">
      <c r="A43" s="9"/>
      <c r="B43" s="28"/>
      <c r="C43" s="52"/>
      <c r="D43" s="35"/>
      <c r="E43" s="35"/>
    </row>
    <row r="44" spans="1:5" x14ac:dyDescent="0.2">
      <c r="A44" s="10" t="s">
        <v>26</v>
      </c>
      <c r="B44" s="27" t="s">
        <v>25</v>
      </c>
      <c r="C44" s="52">
        <f>SUM(C45:C48)</f>
        <v>230000</v>
      </c>
      <c r="D44" s="52">
        <f>SUM(D45:D48)</f>
        <v>661076.07000000007</v>
      </c>
      <c r="E44" s="35">
        <f t="shared" si="0"/>
        <v>287.42437826086962</v>
      </c>
    </row>
    <row r="45" spans="1:5" ht="25.5" x14ac:dyDescent="0.2">
      <c r="A45" s="61" t="s">
        <v>89</v>
      </c>
      <c r="B45" s="66" t="s">
        <v>90</v>
      </c>
      <c r="C45" s="49">
        <v>97200</v>
      </c>
      <c r="D45" s="49">
        <v>147716.9</v>
      </c>
      <c r="E45" s="35">
        <f t="shared" si="0"/>
        <v>151.97211934156377</v>
      </c>
    </row>
    <row r="46" spans="1:5" ht="51" x14ac:dyDescent="0.2">
      <c r="A46" s="64" t="s">
        <v>96</v>
      </c>
      <c r="B46" s="63" t="s">
        <v>97</v>
      </c>
      <c r="C46" s="50">
        <v>2800</v>
      </c>
      <c r="D46" s="50">
        <v>104236.11</v>
      </c>
      <c r="E46" s="35">
        <f t="shared" si="0"/>
        <v>3722.7182142857146</v>
      </c>
    </row>
    <row r="47" spans="1:5" ht="51" x14ac:dyDescent="0.2">
      <c r="A47" s="64" t="s">
        <v>173</v>
      </c>
      <c r="B47" s="63" t="s">
        <v>172</v>
      </c>
      <c r="C47" s="50"/>
      <c r="D47" s="50">
        <v>141600</v>
      </c>
      <c r="E47" s="35"/>
    </row>
    <row r="48" spans="1:5" ht="63.75" x14ac:dyDescent="0.2">
      <c r="A48" s="64" t="s">
        <v>93</v>
      </c>
      <c r="B48" s="63" t="s">
        <v>94</v>
      </c>
      <c r="C48" s="50">
        <v>130000</v>
      </c>
      <c r="D48" s="50">
        <v>267523.06</v>
      </c>
      <c r="E48" s="35">
        <f t="shared" si="0"/>
        <v>205.78696923076922</v>
      </c>
    </row>
    <row r="49" spans="1:5" ht="9.9499999999999993" customHeight="1" x14ac:dyDescent="0.2">
      <c r="A49" s="17"/>
      <c r="B49" s="31"/>
      <c r="C49" s="52"/>
      <c r="D49" s="52"/>
      <c r="E49" s="52"/>
    </row>
    <row r="50" spans="1:5" x14ac:dyDescent="0.2">
      <c r="A50" s="7" t="s">
        <v>3</v>
      </c>
      <c r="B50" s="26" t="s">
        <v>14</v>
      </c>
      <c r="C50" s="51">
        <f>C52+C126+C129+C123</f>
        <v>870952945.0799998</v>
      </c>
      <c r="D50" s="51">
        <f>D52+D126+D129+D123</f>
        <v>814321229.5</v>
      </c>
      <c r="E50" s="79">
        <f>D50/C50*100</f>
        <v>93.49772959608076</v>
      </c>
    </row>
    <row r="51" spans="1:5" ht="9.9499999999999993" customHeight="1" x14ac:dyDescent="0.2">
      <c r="A51" s="8"/>
      <c r="B51" s="27"/>
      <c r="C51" s="50"/>
      <c r="D51" s="50"/>
      <c r="E51" s="50"/>
    </row>
    <row r="52" spans="1:5" ht="25.5" x14ac:dyDescent="0.2">
      <c r="A52" s="8" t="s">
        <v>24</v>
      </c>
      <c r="B52" s="27" t="s">
        <v>15</v>
      </c>
      <c r="C52" s="50">
        <f>C57+C86+C109+C54</f>
        <v>862245764.27999985</v>
      </c>
      <c r="D52" s="50">
        <f>D57+D86+D109+D54</f>
        <v>805612952.5</v>
      </c>
      <c r="E52" s="36">
        <f>D52/C52*100</f>
        <v>93.431940854207625</v>
      </c>
    </row>
    <row r="53" spans="1:5" ht="9.9499999999999993" customHeight="1" x14ac:dyDescent="0.2">
      <c r="A53" s="8"/>
      <c r="B53" s="27"/>
      <c r="C53" s="36"/>
      <c r="D53" s="36"/>
      <c r="E53" s="36"/>
    </row>
    <row r="54" spans="1:5" x14ac:dyDescent="0.2">
      <c r="A54" s="64" t="s">
        <v>179</v>
      </c>
      <c r="B54" s="63" t="s">
        <v>165</v>
      </c>
      <c r="C54" s="52">
        <f>C55</f>
        <v>15273100</v>
      </c>
      <c r="D54" s="52">
        <f>D55</f>
        <v>15273100</v>
      </c>
      <c r="E54" s="36">
        <f t="shared" ref="E54:E116" si="1">D54/C54*100</f>
        <v>100</v>
      </c>
    </row>
    <row r="55" spans="1:5" ht="25.5" x14ac:dyDescent="0.2">
      <c r="A55" s="75" t="s">
        <v>166</v>
      </c>
      <c r="B55" s="63" t="s">
        <v>167</v>
      </c>
      <c r="C55" s="52">
        <v>15273100</v>
      </c>
      <c r="D55" s="52">
        <v>15273100</v>
      </c>
      <c r="E55" s="36">
        <f t="shared" si="1"/>
        <v>100</v>
      </c>
    </row>
    <row r="56" spans="1:5" x14ac:dyDescent="0.2">
      <c r="A56" s="75"/>
      <c r="B56" s="63"/>
      <c r="C56" s="52"/>
      <c r="D56" s="52"/>
      <c r="E56" s="36"/>
    </row>
    <row r="57" spans="1:5" ht="25.5" x14ac:dyDescent="0.2">
      <c r="A57" s="46" t="s">
        <v>121</v>
      </c>
      <c r="B57" s="37" t="s">
        <v>69</v>
      </c>
      <c r="C57" s="52">
        <f>C58+C71+C62+C63+C64+C61+C67+C68+C59+C60</f>
        <v>608977775.70999992</v>
      </c>
      <c r="D57" s="52">
        <f>D58+D71+D62+D63+D64+D61+D67+D68+D59+D60</f>
        <v>552614989.63999999</v>
      </c>
      <c r="E57" s="36">
        <f t="shared" si="1"/>
        <v>90.744689163034366</v>
      </c>
    </row>
    <row r="58" spans="1:5" ht="51" x14ac:dyDescent="0.2">
      <c r="A58" s="46" t="s">
        <v>55</v>
      </c>
      <c r="B58" s="37" t="s">
        <v>70</v>
      </c>
      <c r="C58" s="52">
        <v>2115500</v>
      </c>
      <c r="D58" s="52">
        <v>2115499.9900000002</v>
      </c>
      <c r="E58" s="36">
        <f t="shared" si="1"/>
        <v>99.999999527298527</v>
      </c>
    </row>
    <row r="59" spans="1:5" ht="76.5" x14ac:dyDescent="0.2">
      <c r="A59" s="46" t="s">
        <v>155</v>
      </c>
      <c r="B59" s="37" t="s">
        <v>156</v>
      </c>
      <c r="C59" s="52">
        <v>6860000</v>
      </c>
      <c r="D59" s="52">
        <v>0</v>
      </c>
      <c r="E59" s="36">
        <f t="shared" si="1"/>
        <v>0</v>
      </c>
    </row>
    <row r="60" spans="1:5" ht="51" x14ac:dyDescent="0.2">
      <c r="A60" s="46" t="s">
        <v>161</v>
      </c>
      <c r="B60" s="37" t="s">
        <v>157</v>
      </c>
      <c r="C60" s="52">
        <v>133000</v>
      </c>
      <c r="D60" s="52">
        <v>0</v>
      </c>
      <c r="E60" s="36">
        <f t="shared" si="1"/>
        <v>0</v>
      </c>
    </row>
    <row r="61" spans="1:5" ht="51" x14ac:dyDescent="0.2">
      <c r="A61" s="46" t="s">
        <v>139</v>
      </c>
      <c r="B61" s="37" t="s">
        <v>140</v>
      </c>
      <c r="C61" s="52">
        <v>156737641.27000001</v>
      </c>
      <c r="D61" s="52">
        <v>156737641.27000001</v>
      </c>
      <c r="E61" s="36">
        <f t="shared" si="1"/>
        <v>100</v>
      </c>
    </row>
    <row r="62" spans="1:5" ht="38.25" x14ac:dyDescent="0.2">
      <c r="A62" s="46" t="s">
        <v>92</v>
      </c>
      <c r="B62" s="37" t="s">
        <v>91</v>
      </c>
      <c r="C62" s="52">
        <v>4166346.8</v>
      </c>
      <c r="D62" s="52">
        <v>3368262.13</v>
      </c>
      <c r="E62" s="36">
        <f t="shared" si="1"/>
        <v>80.844497390375665</v>
      </c>
    </row>
    <row r="63" spans="1:5" ht="38.25" x14ac:dyDescent="0.2">
      <c r="A63" s="46" t="s">
        <v>131</v>
      </c>
      <c r="B63" s="37" t="s">
        <v>129</v>
      </c>
      <c r="C63" s="52">
        <v>1250000</v>
      </c>
      <c r="D63" s="52">
        <v>1250000</v>
      </c>
      <c r="E63" s="36">
        <f t="shared" si="1"/>
        <v>100</v>
      </c>
    </row>
    <row r="64" spans="1:5" x14ac:dyDescent="0.2">
      <c r="A64" s="46" t="s">
        <v>130</v>
      </c>
      <c r="B64" s="37" t="s">
        <v>128</v>
      </c>
      <c r="C64" s="52">
        <f>SUM(C65:C66)</f>
        <v>3053920.5</v>
      </c>
      <c r="D64" s="52">
        <f>SUM(D65:D66)</f>
        <v>3053920.5</v>
      </c>
      <c r="E64" s="36">
        <f t="shared" si="1"/>
        <v>100</v>
      </c>
    </row>
    <row r="65" spans="1:5" ht="38.25" x14ac:dyDescent="0.2">
      <c r="A65" s="48" t="s">
        <v>162</v>
      </c>
      <c r="B65" s="37"/>
      <c r="C65" s="52">
        <v>2748060.66</v>
      </c>
      <c r="D65" s="52">
        <v>2748060.66</v>
      </c>
      <c r="E65" s="36">
        <f t="shared" si="1"/>
        <v>100</v>
      </c>
    </row>
    <row r="66" spans="1:5" ht="25.5" x14ac:dyDescent="0.2">
      <c r="A66" s="48" t="s">
        <v>163</v>
      </c>
      <c r="B66" s="37"/>
      <c r="C66" s="52">
        <v>305859.84000000003</v>
      </c>
      <c r="D66" s="52">
        <v>305859.84000000003</v>
      </c>
      <c r="E66" s="36">
        <f t="shared" si="1"/>
        <v>100</v>
      </c>
    </row>
    <row r="67" spans="1:5" ht="38.25" x14ac:dyDescent="0.2">
      <c r="A67" s="46" t="s">
        <v>143</v>
      </c>
      <c r="B67" s="37" t="s">
        <v>144</v>
      </c>
      <c r="C67" s="52">
        <v>136484578.69999999</v>
      </c>
      <c r="D67" s="52">
        <v>87965674.159999996</v>
      </c>
      <c r="E67" s="36">
        <f t="shared" si="1"/>
        <v>64.450998785256914</v>
      </c>
    </row>
    <row r="68" spans="1:5" ht="25.5" x14ac:dyDescent="0.2">
      <c r="A68" s="46" t="s">
        <v>152</v>
      </c>
      <c r="B68" s="37" t="s">
        <v>153</v>
      </c>
      <c r="C68" s="52">
        <f>SUM(C69:C70)</f>
        <v>50156225.359999999</v>
      </c>
      <c r="D68" s="52">
        <f>SUM(D69:D70)</f>
        <v>50156225.359999999</v>
      </c>
      <c r="E68" s="36">
        <f t="shared" si="1"/>
        <v>100</v>
      </c>
    </row>
    <row r="69" spans="1:5" x14ac:dyDescent="0.2">
      <c r="A69" s="48" t="s">
        <v>154</v>
      </c>
      <c r="B69" s="37"/>
      <c r="C69" s="52">
        <v>37554900.5</v>
      </c>
      <c r="D69" s="52">
        <v>37554900.5</v>
      </c>
      <c r="E69" s="36">
        <f t="shared" si="1"/>
        <v>100</v>
      </c>
    </row>
    <row r="70" spans="1:5" ht="51" x14ac:dyDescent="0.2">
      <c r="A70" s="48" t="s">
        <v>160</v>
      </c>
      <c r="B70" s="37"/>
      <c r="C70" s="52">
        <v>12601324.859999999</v>
      </c>
      <c r="D70" s="52">
        <v>12601324.859999999</v>
      </c>
      <c r="E70" s="36">
        <f t="shared" si="1"/>
        <v>100</v>
      </c>
    </row>
    <row r="71" spans="1:5" x14ac:dyDescent="0.2">
      <c r="A71" s="9" t="s">
        <v>19</v>
      </c>
      <c r="B71" s="27" t="s">
        <v>71</v>
      </c>
      <c r="C71" s="50">
        <f>SUM(C72)</f>
        <v>248020563.07999998</v>
      </c>
      <c r="D71" s="50">
        <f>SUM(D72)</f>
        <v>247967766.22999999</v>
      </c>
      <c r="E71" s="36">
        <f t="shared" si="1"/>
        <v>99.978712712629815</v>
      </c>
    </row>
    <row r="72" spans="1:5" x14ac:dyDescent="0.2">
      <c r="A72" s="1" t="s">
        <v>20</v>
      </c>
      <c r="B72" s="27" t="s">
        <v>72</v>
      </c>
      <c r="C72" s="50">
        <f>SUM(C73:C84)</f>
        <v>248020563.07999998</v>
      </c>
      <c r="D72" s="50">
        <f>SUM(D73:D84)</f>
        <v>247967766.22999999</v>
      </c>
      <c r="E72" s="36">
        <f t="shared" si="1"/>
        <v>99.978712712629815</v>
      </c>
    </row>
    <row r="73" spans="1:5" x14ac:dyDescent="0.2">
      <c r="A73" s="21" t="s">
        <v>41</v>
      </c>
      <c r="B73" s="27"/>
      <c r="C73" s="50">
        <v>239677820.40000001</v>
      </c>
      <c r="D73" s="50">
        <v>239677820.40000001</v>
      </c>
      <c r="E73" s="36">
        <f t="shared" si="1"/>
        <v>100</v>
      </c>
    </row>
    <row r="74" spans="1:5" ht="38.25" x14ac:dyDescent="0.2">
      <c r="A74" s="21" t="s">
        <v>56</v>
      </c>
      <c r="B74" s="27"/>
      <c r="C74" s="50">
        <v>197700</v>
      </c>
      <c r="D74" s="50">
        <v>134474.12</v>
      </c>
      <c r="E74" s="36">
        <f t="shared" si="1"/>
        <v>68.019281740010115</v>
      </c>
    </row>
    <row r="75" spans="1:5" ht="25.5" x14ac:dyDescent="0.2">
      <c r="A75" s="21" t="s">
        <v>84</v>
      </c>
      <c r="B75" s="27"/>
      <c r="C75" s="50">
        <v>73967</v>
      </c>
      <c r="D75" s="50">
        <v>84396.03</v>
      </c>
      <c r="E75" s="36">
        <f t="shared" si="1"/>
        <v>114.09957143050281</v>
      </c>
    </row>
    <row r="76" spans="1:5" ht="25.5" x14ac:dyDescent="0.2">
      <c r="A76" s="21" t="s">
        <v>86</v>
      </c>
      <c r="B76" s="27"/>
      <c r="C76" s="50">
        <v>367400</v>
      </c>
      <c r="D76" s="50">
        <v>367400</v>
      </c>
      <c r="E76" s="36">
        <f t="shared" si="1"/>
        <v>100</v>
      </c>
    </row>
    <row r="77" spans="1:5" ht="25.5" x14ac:dyDescent="0.2">
      <c r="A77" s="21" t="s">
        <v>133</v>
      </c>
      <c r="B77" s="27"/>
      <c r="C77" s="50">
        <v>3733704.2</v>
      </c>
      <c r="D77" s="50">
        <v>3733704.2</v>
      </c>
      <c r="E77" s="36">
        <f t="shared" si="1"/>
        <v>100</v>
      </c>
    </row>
    <row r="78" spans="1:5" ht="25.5" x14ac:dyDescent="0.2">
      <c r="A78" s="21" t="s">
        <v>145</v>
      </c>
      <c r="B78" s="27"/>
      <c r="C78" s="50">
        <v>744700</v>
      </c>
      <c r="D78" s="50">
        <v>744700</v>
      </c>
      <c r="E78" s="36">
        <f t="shared" si="1"/>
        <v>100</v>
      </c>
    </row>
    <row r="79" spans="1:5" ht="54.75" customHeight="1" x14ac:dyDescent="0.2">
      <c r="A79" s="21" t="s">
        <v>146</v>
      </c>
      <c r="B79" s="27"/>
      <c r="C79" s="50">
        <v>716198</v>
      </c>
      <c r="D79" s="50">
        <v>716198</v>
      </c>
      <c r="E79" s="36">
        <f t="shared" si="1"/>
        <v>100</v>
      </c>
    </row>
    <row r="80" spans="1:5" ht="51" x14ac:dyDescent="0.2">
      <c r="A80" s="21" t="s">
        <v>147</v>
      </c>
      <c r="B80" s="27"/>
      <c r="C80" s="50">
        <v>242216</v>
      </c>
      <c r="D80" s="50">
        <v>242216</v>
      </c>
      <c r="E80" s="36">
        <f t="shared" si="1"/>
        <v>100</v>
      </c>
    </row>
    <row r="81" spans="1:5" ht="25.5" x14ac:dyDescent="0.2">
      <c r="A81" s="21" t="s">
        <v>148</v>
      </c>
      <c r="B81" s="27"/>
      <c r="C81" s="50">
        <v>132810.48000000001</v>
      </c>
      <c r="D81" s="50">
        <v>132810.48000000001</v>
      </c>
      <c r="E81" s="36">
        <f t="shared" si="1"/>
        <v>100</v>
      </c>
    </row>
    <row r="82" spans="1:5" ht="38.25" x14ac:dyDescent="0.2">
      <c r="A82" s="21" t="s">
        <v>158</v>
      </c>
      <c r="B82" s="27"/>
      <c r="C82" s="50">
        <v>2000000</v>
      </c>
      <c r="D82" s="50">
        <v>2000000</v>
      </c>
      <c r="E82" s="36">
        <f t="shared" si="1"/>
        <v>100</v>
      </c>
    </row>
    <row r="83" spans="1:5" ht="25.5" x14ac:dyDescent="0.2">
      <c r="A83" s="21" t="s">
        <v>150</v>
      </c>
      <c r="B83" s="27"/>
      <c r="C83" s="50">
        <v>100000</v>
      </c>
      <c r="D83" s="50">
        <v>100000</v>
      </c>
      <c r="E83" s="36">
        <f t="shared" si="1"/>
        <v>100</v>
      </c>
    </row>
    <row r="84" spans="1:5" ht="25.5" x14ac:dyDescent="0.2">
      <c r="A84" s="21" t="s">
        <v>164</v>
      </c>
      <c r="B84" s="27"/>
      <c r="C84" s="50">
        <v>34047</v>
      </c>
      <c r="D84" s="50">
        <v>34047</v>
      </c>
      <c r="E84" s="36">
        <f t="shared" si="1"/>
        <v>100</v>
      </c>
    </row>
    <row r="85" spans="1:5" ht="9.9499999999999993" customHeight="1" x14ac:dyDescent="0.2">
      <c r="A85" s="1"/>
      <c r="B85" s="27"/>
      <c r="C85" s="36"/>
      <c r="D85" s="36"/>
      <c r="E85" s="36"/>
    </row>
    <row r="86" spans="1:5" ht="25.5" x14ac:dyDescent="0.2">
      <c r="A86" s="46" t="s">
        <v>122</v>
      </c>
      <c r="B86" s="37" t="s">
        <v>73</v>
      </c>
      <c r="C86" s="52">
        <f>C87+C95+C96+C97+C100+C104+C98+C99</f>
        <v>221250587.02000001</v>
      </c>
      <c r="D86" s="52">
        <f>D87+D95+D96+D97+D100+D104+D98+D99</f>
        <v>220432373.59</v>
      </c>
      <c r="E86" s="36">
        <f t="shared" si="1"/>
        <v>99.630187001525996</v>
      </c>
    </row>
    <row r="87" spans="1:5" ht="25.5" x14ac:dyDescent="0.2">
      <c r="A87" s="16" t="s">
        <v>33</v>
      </c>
      <c r="B87" s="27" t="s">
        <v>74</v>
      </c>
      <c r="C87" s="52">
        <f>SUM(C88:C94)</f>
        <v>15655718.67</v>
      </c>
      <c r="D87" s="52">
        <f>SUM(D88:D94)</f>
        <v>15620731.969999999</v>
      </c>
      <c r="E87" s="36">
        <f t="shared" si="1"/>
        <v>99.776524471744338</v>
      </c>
    </row>
    <row r="88" spans="1:5" ht="25.5" x14ac:dyDescent="0.2">
      <c r="A88" s="1" t="s">
        <v>28</v>
      </c>
      <c r="B88" s="27"/>
      <c r="C88" s="52">
        <v>2171016.1</v>
      </c>
      <c r="D88" s="52">
        <v>2171016.1</v>
      </c>
      <c r="E88" s="36">
        <f t="shared" si="1"/>
        <v>100</v>
      </c>
    </row>
    <row r="89" spans="1:5" x14ac:dyDescent="0.2">
      <c r="A89" s="1" t="s">
        <v>29</v>
      </c>
      <c r="B89" s="27"/>
      <c r="C89" s="50">
        <v>460593.07</v>
      </c>
      <c r="D89" s="50">
        <v>460593.07</v>
      </c>
      <c r="E89" s="36">
        <f t="shared" si="1"/>
        <v>100</v>
      </c>
    </row>
    <row r="90" spans="1:5" ht="38.25" x14ac:dyDescent="0.2">
      <c r="A90" s="1" t="s">
        <v>36</v>
      </c>
      <c r="B90" s="27"/>
      <c r="C90" s="50">
        <v>42000</v>
      </c>
      <c r="D90" s="50">
        <v>42000</v>
      </c>
      <c r="E90" s="36">
        <f t="shared" si="1"/>
        <v>100</v>
      </c>
    </row>
    <row r="91" spans="1:5" ht="25.5" x14ac:dyDescent="0.2">
      <c r="A91" s="1" t="s">
        <v>39</v>
      </c>
      <c r="B91" s="27"/>
      <c r="C91" s="50">
        <v>129367</v>
      </c>
      <c r="D91" s="50">
        <v>119104.22</v>
      </c>
      <c r="E91" s="36">
        <f t="shared" si="1"/>
        <v>92.066925877542189</v>
      </c>
    </row>
    <row r="92" spans="1:5" x14ac:dyDescent="0.2">
      <c r="A92" s="1" t="s">
        <v>40</v>
      </c>
      <c r="B92" s="27"/>
      <c r="C92" s="50">
        <v>35000</v>
      </c>
      <c r="D92" s="50">
        <v>35000</v>
      </c>
      <c r="E92" s="36">
        <f t="shared" si="1"/>
        <v>100</v>
      </c>
    </row>
    <row r="93" spans="1:5" ht="25.5" x14ac:dyDescent="0.2">
      <c r="A93" s="1" t="s">
        <v>59</v>
      </c>
      <c r="B93" s="27"/>
      <c r="C93" s="50">
        <v>1555482.5</v>
      </c>
      <c r="D93" s="50">
        <v>1299907.05</v>
      </c>
      <c r="E93" s="36">
        <f t="shared" si="1"/>
        <v>83.569377990430624</v>
      </c>
    </row>
    <row r="94" spans="1:5" ht="51" x14ac:dyDescent="0.2">
      <c r="A94" s="1" t="s">
        <v>95</v>
      </c>
      <c r="B94" s="27"/>
      <c r="C94" s="36">
        <v>11262260</v>
      </c>
      <c r="D94" s="50">
        <v>11493111.529999999</v>
      </c>
      <c r="E94" s="36">
        <f t="shared" si="1"/>
        <v>102.04977979552949</v>
      </c>
    </row>
    <row r="95" spans="1:5" ht="51" customHeight="1" x14ac:dyDescent="0.2">
      <c r="A95" s="9" t="s">
        <v>57</v>
      </c>
      <c r="B95" s="27" t="s">
        <v>75</v>
      </c>
      <c r="C95" s="52">
        <v>2343050</v>
      </c>
      <c r="D95" s="52">
        <v>2130379.2999999998</v>
      </c>
      <c r="E95" s="36">
        <f t="shared" si="1"/>
        <v>90.923339237318871</v>
      </c>
    </row>
    <row r="96" spans="1:5" ht="30.75" customHeight="1" x14ac:dyDescent="0.2">
      <c r="A96" s="60" t="s">
        <v>181</v>
      </c>
      <c r="B96" s="27" t="s">
        <v>76</v>
      </c>
      <c r="C96" s="52">
        <v>1736025.5</v>
      </c>
      <c r="D96" s="52">
        <v>1736025.5</v>
      </c>
      <c r="E96" s="36">
        <f t="shared" si="1"/>
        <v>100</v>
      </c>
    </row>
    <row r="97" spans="1:5" ht="37.5" customHeight="1" x14ac:dyDescent="0.2">
      <c r="A97" s="16" t="s">
        <v>58</v>
      </c>
      <c r="B97" s="27" t="s">
        <v>77</v>
      </c>
      <c r="C97" s="52">
        <v>4787.28</v>
      </c>
      <c r="D97" s="52">
        <v>4787.28</v>
      </c>
      <c r="E97" s="36">
        <f t="shared" si="1"/>
        <v>100</v>
      </c>
    </row>
    <row r="98" spans="1:5" ht="37.5" customHeight="1" x14ac:dyDescent="0.2">
      <c r="A98" s="46" t="s">
        <v>127</v>
      </c>
      <c r="B98" s="27" t="s">
        <v>125</v>
      </c>
      <c r="C98" s="52">
        <v>13871825</v>
      </c>
      <c r="D98" s="52">
        <v>13306282.84</v>
      </c>
      <c r="E98" s="36">
        <f t="shared" si="1"/>
        <v>95.923087553368063</v>
      </c>
    </row>
    <row r="99" spans="1:5" ht="25.5" x14ac:dyDescent="0.2">
      <c r="A99" s="46" t="s">
        <v>126</v>
      </c>
      <c r="B99" s="27" t="s">
        <v>124</v>
      </c>
      <c r="C99" s="52">
        <v>160642.9</v>
      </c>
      <c r="D99" s="52">
        <v>157744.85</v>
      </c>
      <c r="E99" s="36">
        <f t="shared" si="1"/>
        <v>98.195967577776557</v>
      </c>
    </row>
    <row r="100" spans="1:5" x14ac:dyDescent="0.2">
      <c r="A100" s="46" t="s">
        <v>66</v>
      </c>
      <c r="B100" s="47" t="s">
        <v>78</v>
      </c>
      <c r="C100" s="52">
        <f>C101+C102+C103</f>
        <v>5230337.67</v>
      </c>
      <c r="D100" s="52">
        <f>D101+D102+D103</f>
        <v>5228221.8499999996</v>
      </c>
      <c r="E100" s="36">
        <f t="shared" si="1"/>
        <v>99.959547162468382</v>
      </c>
    </row>
    <row r="101" spans="1:5" ht="25.5" x14ac:dyDescent="0.2">
      <c r="A101" s="48" t="s">
        <v>67</v>
      </c>
      <c r="B101" s="47"/>
      <c r="C101" s="52">
        <v>1842372.3</v>
      </c>
      <c r="D101" s="52">
        <v>1840256.48</v>
      </c>
      <c r="E101" s="36">
        <f t="shared" si="1"/>
        <v>99.8851578478465</v>
      </c>
    </row>
    <row r="102" spans="1:5" ht="25.5" x14ac:dyDescent="0.2">
      <c r="A102" s="48" t="s">
        <v>31</v>
      </c>
      <c r="B102" s="47"/>
      <c r="C102" s="52">
        <v>2302965.37</v>
      </c>
      <c r="D102" s="52">
        <v>2302965.37</v>
      </c>
      <c r="E102" s="36">
        <f t="shared" si="1"/>
        <v>100</v>
      </c>
    </row>
    <row r="103" spans="1:5" ht="25.5" x14ac:dyDescent="0.2">
      <c r="A103" s="1" t="s">
        <v>30</v>
      </c>
      <c r="B103" s="47"/>
      <c r="C103" s="52">
        <v>1085000</v>
      </c>
      <c r="D103" s="52">
        <v>1085000</v>
      </c>
      <c r="E103" s="36">
        <f t="shared" si="1"/>
        <v>100</v>
      </c>
    </row>
    <row r="104" spans="1:5" x14ac:dyDescent="0.2">
      <c r="A104" s="16" t="s">
        <v>22</v>
      </c>
      <c r="B104" s="37" t="s">
        <v>79</v>
      </c>
      <c r="C104" s="52">
        <f>SUM(C105)</f>
        <v>182248200</v>
      </c>
      <c r="D104" s="52">
        <f>SUM(D105)</f>
        <v>182248200</v>
      </c>
      <c r="E104" s="36">
        <f t="shared" si="1"/>
        <v>100</v>
      </c>
    </row>
    <row r="105" spans="1:5" x14ac:dyDescent="0.2">
      <c r="A105" s="9" t="s">
        <v>21</v>
      </c>
      <c r="B105" s="27" t="s">
        <v>80</v>
      </c>
      <c r="C105" s="52">
        <f>SUM(C106:C107)</f>
        <v>182248200</v>
      </c>
      <c r="D105" s="52">
        <f>SUM(D106:D107)</f>
        <v>182248200</v>
      </c>
      <c r="E105" s="36">
        <f t="shared" si="1"/>
        <v>100</v>
      </c>
    </row>
    <row r="106" spans="1:5" x14ac:dyDescent="0.2">
      <c r="A106" s="1" t="s">
        <v>60</v>
      </c>
      <c r="B106" s="27"/>
      <c r="C106" s="50">
        <v>181548200</v>
      </c>
      <c r="D106" s="50">
        <v>181548200</v>
      </c>
      <c r="E106" s="36">
        <f t="shared" si="1"/>
        <v>100</v>
      </c>
    </row>
    <row r="107" spans="1:5" ht="38.25" x14ac:dyDescent="0.2">
      <c r="A107" s="71" t="s">
        <v>132</v>
      </c>
      <c r="B107" s="27"/>
      <c r="C107" s="50">
        <v>700000</v>
      </c>
      <c r="D107" s="50">
        <v>700000</v>
      </c>
      <c r="E107" s="36">
        <f t="shared" si="1"/>
        <v>100</v>
      </c>
    </row>
    <row r="108" spans="1:5" ht="9.9499999999999993" customHeight="1" x14ac:dyDescent="0.2">
      <c r="A108" s="1"/>
      <c r="B108" s="27"/>
      <c r="C108" s="36"/>
      <c r="D108" s="36"/>
      <c r="E108" s="36"/>
    </row>
    <row r="109" spans="1:5" x14ac:dyDescent="0.2">
      <c r="A109" s="10" t="s">
        <v>27</v>
      </c>
      <c r="B109" s="27" t="s">
        <v>81</v>
      </c>
      <c r="C109" s="52">
        <f>C110+C115</f>
        <v>16744301.550000001</v>
      </c>
      <c r="D109" s="52">
        <f>D110+D115</f>
        <v>17292489.27</v>
      </c>
      <c r="E109" s="36">
        <f t="shared" si="1"/>
        <v>103.27387629972537</v>
      </c>
    </row>
    <row r="110" spans="1:5" ht="41.25" customHeight="1" x14ac:dyDescent="0.2">
      <c r="A110" s="9" t="s">
        <v>37</v>
      </c>
      <c r="B110" s="27" t="s">
        <v>82</v>
      </c>
      <c r="C110" s="52">
        <f>SUM(C111:C114)</f>
        <v>9243171.5999999996</v>
      </c>
      <c r="D110" s="52">
        <f>SUM(D111:D114)</f>
        <v>9243171.5999999996</v>
      </c>
      <c r="E110" s="36">
        <f t="shared" si="1"/>
        <v>100</v>
      </c>
    </row>
    <row r="111" spans="1:5" ht="25.5" x14ac:dyDescent="0.2">
      <c r="A111" s="1" t="s">
        <v>42</v>
      </c>
      <c r="B111" s="27"/>
      <c r="C111" s="52">
        <v>4251000</v>
      </c>
      <c r="D111" s="52">
        <v>4251000</v>
      </c>
      <c r="E111" s="36">
        <f t="shared" si="1"/>
        <v>100</v>
      </c>
    </row>
    <row r="112" spans="1:5" ht="25.5" x14ac:dyDescent="0.2">
      <c r="A112" s="1" t="s">
        <v>43</v>
      </c>
      <c r="B112" s="27"/>
      <c r="C112" s="52">
        <v>867900</v>
      </c>
      <c r="D112" s="52">
        <v>867900</v>
      </c>
      <c r="E112" s="36">
        <f t="shared" si="1"/>
        <v>100</v>
      </c>
    </row>
    <row r="113" spans="1:5" ht="25.5" x14ac:dyDescent="0.2">
      <c r="A113" s="1" t="s">
        <v>68</v>
      </c>
      <c r="B113" s="27"/>
      <c r="C113" s="52">
        <v>55000</v>
      </c>
      <c r="D113" s="52">
        <v>55000</v>
      </c>
      <c r="E113" s="36">
        <f t="shared" si="1"/>
        <v>100</v>
      </c>
    </row>
    <row r="114" spans="1:5" ht="25.5" x14ac:dyDescent="0.2">
      <c r="A114" s="1" t="s">
        <v>134</v>
      </c>
      <c r="B114" s="27"/>
      <c r="C114" s="52">
        <v>4069271.6</v>
      </c>
      <c r="D114" s="52">
        <v>4069271.6</v>
      </c>
      <c r="E114" s="36">
        <f t="shared" si="1"/>
        <v>100</v>
      </c>
    </row>
    <row r="115" spans="1:5" ht="16.5" customHeight="1" x14ac:dyDescent="0.2">
      <c r="A115" s="9" t="s">
        <v>180</v>
      </c>
      <c r="B115" s="27" t="s">
        <v>83</v>
      </c>
      <c r="C115" s="52">
        <f>SUM(C116:C121)</f>
        <v>7501129.9500000002</v>
      </c>
      <c r="D115" s="52">
        <f>SUM(D116:D121)</f>
        <v>8049317.6699999999</v>
      </c>
      <c r="E115" s="36">
        <f t="shared" si="1"/>
        <v>107.30806856638979</v>
      </c>
    </row>
    <row r="116" spans="1:5" ht="38.25" x14ac:dyDescent="0.2">
      <c r="A116" s="1" t="s">
        <v>118</v>
      </c>
      <c r="B116" s="27"/>
      <c r="C116" s="52">
        <v>700000</v>
      </c>
      <c r="D116" s="52">
        <v>700000</v>
      </c>
      <c r="E116" s="36">
        <f t="shared" si="1"/>
        <v>100</v>
      </c>
    </row>
    <row r="117" spans="1:5" ht="25.5" x14ac:dyDescent="0.2">
      <c r="A117" s="1" t="s">
        <v>117</v>
      </c>
      <c r="B117" s="57"/>
      <c r="C117" s="52">
        <v>1210333.95</v>
      </c>
      <c r="D117" s="52">
        <v>1210333.95</v>
      </c>
      <c r="E117" s="36">
        <f t="shared" ref="E117:E131" si="2">D117/C117*100</f>
        <v>100</v>
      </c>
    </row>
    <row r="118" spans="1:5" ht="25.5" x14ac:dyDescent="0.2">
      <c r="A118" s="1" t="s">
        <v>85</v>
      </c>
      <c r="B118" s="57"/>
      <c r="C118" s="52">
        <v>2467780</v>
      </c>
      <c r="D118" s="52">
        <v>2389682.52</v>
      </c>
      <c r="E118" s="36">
        <f t="shared" si="2"/>
        <v>96.835314331099212</v>
      </c>
    </row>
    <row r="119" spans="1:5" ht="51" x14ac:dyDescent="0.2">
      <c r="A119" s="1" t="s">
        <v>149</v>
      </c>
      <c r="B119" s="57"/>
      <c r="C119" s="52">
        <v>350000</v>
      </c>
      <c r="D119" s="52">
        <v>350000</v>
      </c>
      <c r="E119" s="36">
        <f t="shared" si="2"/>
        <v>100</v>
      </c>
    </row>
    <row r="120" spans="1:5" ht="25.5" x14ac:dyDescent="0.2">
      <c r="A120" s="1" t="s">
        <v>151</v>
      </c>
      <c r="B120" s="57"/>
      <c r="C120" s="52">
        <v>251600</v>
      </c>
      <c r="D120" s="52">
        <v>251600</v>
      </c>
      <c r="E120" s="36">
        <f t="shared" si="2"/>
        <v>100</v>
      </c>
    </row>
    <row r="121" spans="1:5" x14ac:dyDescent="0.2">
      <c r="A121" s="1" t="s">
        <v>159</v>
      </c>
      <c r="B121" s="57"/>
      <c r="C121" s="52">
        <v>2521416</v>
      </c>
      <c r="D121" s="52">
        <f>2521416+626285.2</f>
        <v>3147701.2</v>
      </c>
      <c r="E121" s="36">
        <f t="shared" si="2"/>
        <v>124.83863035691056</v>
      </c>
    </row>
    <row r="122" spans="1:5" x14ac:dyDescent="0.2">
      <c r="A122" s="1"/>
      <c r="B122" s="57"/>
      <c r="C122" s="52"/>
      <c r="D122" s="52"/>
      <c r="E122" s="36"/>
    </row>
    <row r="123" spans="1:5" x14ac:dyDescent="0.2">
      <c r="A123" s="10" t="s">
        <v>135</v>
      </c>
      <c r="B123" s="68" t="s">
        <v>136</v>
      </c>
      <c r="C123" s="72">
        <f>C124</f>
        <v>9000000</v>
      </c>
      <c r="D123" s="72">
        <f>D124</f>
        <v>9000000</v>
      </c>
      <c r="E123" s="36">
        <f t="shared" si="2"/>
        <v>100</v>
      </c>
    </row>
    <row r="124" spans="1:5" x14ac:dyDescent="0.2">
      <c r="A124" s="9" t="s">
        <v>137</v>
      </c>
      <c r="B124" s="73" t="s">
        <v>138</v>
      </c>
      <c r="C124" s="72">
        <v>9000000</v>
      </c>
      <c r="D124" s="72">
        <v>9000000</v>
      </c>
      <c r="E124" s="36">
        <f t="shared" si="2"/>
        <v>100</v>
      </c>
    </row>
    <row r="125" spans="1:5" x14ac:dyDescent="0.2">
      <c r="A125" s="9"/>
      <c r="B125" s="74"/>
      <c r="C125" s="72"/>
      <c r="D125" s="72"/>
      <c r="E125" s="36"/>
    </row>
    <row r="126" spans="1:5" ht="38.25" x14ac:dyDescent="0.2">
      <c r="A126" s="10" t="s">
        <v>109</v>
      </c>
      <c r="B126" s="67" t="s">
        <v>110</v>
      </c>
      <c r="C126" s="49">
        <f>SUM(C127:C128)</f>
        <v>1800000</v>
      </c>
      <c r="D126" s="49">
        <f>SUM(D127:D128)</f>
        <v>1801096.2</v>
      </c>
      <c r="E126" s="36">
        <f t="shared" si="2"/>
        <v>100.0609</v>
      </c>
    </row>
    <row r="127" spans="1:5" ht="25.5" x14ac:dyDescent="0.2">
      <c r="A127" s="9" t="s">
        <v>174</v>
      </c>
      <c r="B127" s="67" t="s">
        <v>175</v>
      </c>
      <c r="C127" s="49"/>
      <c r="D127" s="49">
        <v>1096.2</v>
      </c>
      <c r="E127" s="36"/>
    </row>
    <row r="128" spans="1:5" ht="38.25" x14ac:dyDescent="0.2">
      <c r="A128" s="9" t="s">
        <v>111</v>
      </c>
      <c r="B128" s="68" t="s">
        <v>112</v>
      </c>
      <c r="C128" s="49">
        <v>1800000</v>
      </c>
      <c r="D128" s="49">
        <v>1800000</v>
      </c>
      <c r="E128" s="36">
        <f t="shared" si="2"/>
        <v>100</v>
      </c>
    </row>
    <row r="129" spans="1:5" ht="24.75" customHeight="1" x14ac:dyDescent="0.2">
      <c r="A129" s="10" t="s">
        <v>113</v>
      </c>
      <c r="B129" s="68" t="s">
        <v>114</v>
      </c>
      <c r="C129" s="49">
        <f>SUM(C130:C131)</f>
        <v>-2092819.2</v>
      </c>
      <c r="D129" s="49">
        <f>SUM(D130:D131)</f>
        <v>-2092819.2</v>
      </c>
      <c r="E129" s="36">
        <f t="shared" si="2"/>
        <v>100</v>
      </c>
    </row>
    <row r="130" spans="1:5" ht="24.75" customHeight="1" x14ac:dyDescent="0.2">
      <c r="A130" s="9" t="s">
        <v>141</v>
      </c>
      <c r="B130" s="69" t="s">
        <v>142</v>
      </c>
      <c r="C130" s="52">
        <v>-292819.20000000001</v>
      </c>
      <c r="D130" s="52">
        <v>-292819.20000000001</v>
      </c>
      <c r="E130" s="36">
        <f t="shared" si="2"/>
        <v>100</v>
      </c>
    </row>
    <row r="131" spans="1:5" ht="32.25" customHeight="1" x14ac:dyDescent="0.2">
      <c r="A131" s="9" t="s">
        <v>115</v>
      </c>
      <c r="B131" s="69" t="s">
        <v>116</v>
      </c>
      <c r="C131" s="49">
        <v>-1800000</v>
      </c>
      <c r="D131" s="49">
        <v>-1800000</v>
      </c>
      <c r="E131" s="36">
        <f t="shared" si="2"/>
        <v>100</v>
      </c>
    </row>
    <row r="132" spans="1:5" ht="8.25" customHeight="1" x14ac:dyDescent="0.2">
      <c r="A132" s="9"/>
      <c r="B132" s="27"/>
      <c r="C132" s="35"/>
      <c r="D132" s="35"/>
      <c r="E132" s="35"/>
    </row>
    <row r="133" spans="1:5" x14ac:dyDescent="0.2">
      <c r="A133" s="11" t="s">
        <v>18</v>
      </c>
      <c r="B133" s="32"/>
      <c r="C133" s="53">
        <f>C11+C50</f>
        <v>1025443725.2799997</v>
      </c>
      <c r="D133" s="53">
        <f>D11+D50</f>
        <v>972776167.3499999</v>
      </c>
      <c r="E133" s="80">
        <f>D133/C133*100</f>
        <v>94.863925086126116</v>
      </c>
    </row>
    <row r="134" spans="1:5" ht="14.1" customHeight="1" x14ac:dyDescent="0.2">
      <c r="A134" s="12"/>
      <c r="B134" s="13"/>
    </row>
  </sheetData>
  <mergeCells count="3">
    <mergeCell ref="A6:E6"/>
    <mergeCell ref="D1:E1"/>
    <mergeCell ref="D4:E4"/>
  </mergeCells>
  <phoneticPr fontId="0" type="noConversion"/>
  <pageMargins left="0.78740157480314965" right="0.19685039370078741" top="0.39370078740157483" bottom="0.39370078740157483" header="0.51181102362204722" footer="0.19685039370078741"/>
  <pageSetup paperSize="9" scale="62" firstPageNumber="4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</dc:creator>
  <cp:lastModifiedBy>Татьяна</cp:lastModifiedBy>
  <cp:lastPrinted>2021-09-15T09:49:32Z</cp:lastPrinted>
  <dcterms:created xsi:type="dcterms:W3CDTF">2004-09-13T07:20:24Z</dcterms:created>
  <dcterms:modified xsi:type="dcterms:W3CDTF">2022-03-10T12:50:13Z</dcterms:modified>
</cp:coreProperties>
</file>