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4" sheetId="1" r:id="rId1"/>
  </sheets>
  <definedNames>
    <definedName name="_xlnm.Print_Titles" localSheetId="0">'2014'!$8:$9</definedName>
    <definedName name="_xlnm.Print_Area" localSheetId="0">'2014'!$A$1:$E$139</definedName>
  </definedNames>
  <calcPr fullCalcOnLoad="1"/>
</workbook>
</file>

<file path=xl/sharedStrings.xml><?xml version="1.0" encoding="utf-8"?>
<sst xmlns="http://schemas.openxmlformats.org/spreadsheetml/2006/main" count="193" uniqueCount="193">
  <si>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</si>
  <si>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</si>
  <si>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</si>
  <si>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</si>
  <si>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</si>
  <si>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</si>
  <si>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</si>
  <si>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</si>
  <si>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</si>
  <si>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</si>
  <si>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</si>
  <si>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</si>
  <si>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</si>
  <si>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</si>
  <si>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</si>
  <si>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</si>
  <si>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</si>
  <si>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</si>
  <si>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</si>
  <si>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</si>
  <si>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</si>
  <si>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</si>
  <si>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</si>
  <si>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</si>
  <si>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</si>
  <si>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</si>
  <si>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</si>
  <si>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</si>
  <si>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</si>
  <si>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</si>
  <si>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</si>
  <si>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</si>
  <si>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</si>
  <si>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</si>
  <si>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</si>
  <si>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</si>
  <si>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</si>
  <si>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</si>
  <si>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</si>
  <si>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</si>
  <si>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</si>
  <si>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</si>
  <si>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</si>
  <si>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</si>
  <si>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</si>
  <si>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</si>
  <si>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</si>
  <si>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</si>
  <si>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</si>
  <si>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</si>
  <si>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</si>
  <si>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</si>
  <si>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</si>
  <si>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</si>
  <si>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</si>
  <si>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</si>
  <si>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</si>
  <si>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</si>
  <si>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</si>
  <si>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</si>
  <si>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1 16 03000 00 0000 140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</si>
  <si>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</si>
  <si>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</si>
  <si>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</si>
  <si>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</si>
  <si>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</si>
  <si>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</si>
  <si>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</si>
  <si>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</si>
  <si>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</si>
  <si>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</si>
  <si>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</si>
  <si>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</si>
  <si>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</si>
  <si>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</si>
  <si>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</si>
  <si>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</si>
  <si>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</si>
  <si>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</si>
  <si>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на мероприятия по проведению оздоровительной кампании детей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</si>
  <si>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</si>
  <si>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</si>
  <si>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</si>
  <si>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</si>
  <si>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</si>
  <si>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</si>
  <si>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</si>
  <si>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</si>
  <si>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</si>
  <si>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</si>
  <si>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</si>
  <si>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</si>
  <si>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</si>
  <si>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</si>
  <si>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</si>
  <si>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</si>
  <si>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</si>
  <si>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</si>
  <si>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</si>
  <si>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</si>
  <si>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</si>
  <si>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</si>
  <si>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</si>
  <si>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</si>
  <si>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</si>
  <si>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на осуществление полномочий по обеспечению жителей поселения услугами организаций культуры</t>
  </si>
  <si>
    <t>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</si>
  <si>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</si>
  <si>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реализацию долгосрочной целевой программы Архангельской области "Активизация индивидуального жилищного строительства в Архангельской области на 2009-2014 годы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</si>
  <si>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</si>
  <si>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</si>
  <si>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2 02 02089 05 0000 151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</si>
  <si>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</si>
  <si>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</si>
  <si>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</si>
  <si>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</si>
  <si>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</si>
  <si>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</si>
  <si>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</si>
  <si>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</si>
  <si>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</si>
  <si>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</si>
  <si>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</si>
  <si>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</si>
  <si>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</si>
  <si>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</si>
  <si>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</si>
  <si>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</si>
  <si>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</si>
  <si>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</si>
  <si>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</si>
  <si>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</si>
  <si>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компенсации затрат государства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</si>
  <si>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</si>
  <si>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</si>
  <si>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</si>
  <si>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</si>
  <si>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</si>
  <si>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</si>
  <si>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ЗАДОЛЖЕННОСТЬ И ПЕРЕРАСЧЕТЫ ПО ОТМЕНЕННЫМ НАЛОГАМ, СБОРАМ И ИНЫМ ОБЯЗАТЕЛЬНЫМ ПЛАТЕЖАМ</t>
  </si>
  <si>
    <t>1 09 00000 00 0000 000</t>
  </si>
  <si>
    <t>1 09 07000 00 0000 000</t>
  </si>
  <si>
    <t>Прочие налоги и сборы (по отмененным местным налогам и сборам)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</si>
  <si>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</si>
  <si>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</si>
  <si>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</si>
  <si>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</si>
  <si>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</si>
  <si>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</si>
  <si>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</si>
  <si>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Приложение № 1</t>
  </si>
  <si>
    <t>на осуществление государственных полномочий по присвоению спортивных разрядов спортсменам Архангельской области</t>
  </si>
  <si>
    <t>на создание условий для обеспечения жителей поселений и жителей городских округов услугами торговли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</si>
  <si>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</si>
  <si>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>2 02 02216 05 0000 151</t>
  </si>
  <si>
    <t>на реализацию муниципальных программ по работе с молодежью в 2014 году</t>
  </si>
  <si>
    <t>на сертификацию спортивных объектов муниципальных учреждений муниципальных образований Архангельской области в 2014 году</t>
  </si>
  <si>
    <t>1 13 01000 00 0000 130</t>
  </si>
  <si>
    <t>Доходы от оказания платных услуг (работ)</t>
  </si>
  <si>
    <t>на обустройство плоскостных спортивных сооружений муниципальных образований</t>
  </si>
  <si>
    <t>на реализацию государственной программы Архангельской области "Обеспечение качественным, доступным жильем и объектами инженерной инфраструктуры населения Архангельской области (2014 - 2020 годы)"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</si>
  <si>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</si>
  <si>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</si>
  <si>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</si>
  <si>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</si>
  <si>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</si>
  <si>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 xml:space="preserve">Субсидии бюджетам муниципальных  районов на обеспечение жильем молодых семей
</t>
  </si>
  <si>
    <t>2 02 02008 05 0000 151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</si>
  <si>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</si>
  <si>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</si>
  <si>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</si>
  <si>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</si>
  <si>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из них:   Программа "Жилище" на 2011 - 2015 годы субсидии на предоставление социальных выплат молодым семьям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</si>
  <si>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</si>
  <si>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осуществление полномочий по дорожной деятельности</t>
  </si>
  <si>
    <t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</si>
  <si>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</si>
  <si>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 xml:space="preserve">Субсидии бюджетам муниципальных  районов  на государственную  поддержку  малого  и среднего  предпринимательства,   включая                                 крестьянские (фермерские) хозяйства
</t>
  </si>
  <si>
    <t>2 02 02009 05 0000 151</t>
  </si>
  <si>
    <t>Исполнено</t>
  </si>
  <si>
    <t>Процент исполнения</t>
  </si>
  <si>
    <t>Отчет об исполнении бюджета муниципального района за 2014 год по доходам</t>
  </si>
  <si>
    <t>1 16 08000 00 0000 140</t>
  </si>
  <si>
    <t>Денежные взыскания (штрафы) за правонарушения в области дорожного движения</t>
  </si>
  <si>
    <t>1 16 30000 01 0000 140</t>
  </si>
  <si>
    <t>программа "Доступная среда" на 2011-2015 годы</t>
  </si>
  <si>
    <t>на развитие системы ТОС</t>
  </si>
  <si>
    <t xml:space="preserve"> 2 02 04999 05 0000 151</t>
  </si>
  <si>
    <t>Прочие межбюджетные трансферты передаваемые бюджетам муниципальных районов</t>
  </si>
  <si>
    <t>от __апреля 2015 года № ___</t>
  </si>
  <si>
    <t>1 09 01000 00 0000 110</t>
  </si>
  <si>
    <t>Налог на прибыль организаций, зачислявшийся до 1 января 2005 года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</si>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</sst>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</numFmts>
  <fonts count="41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2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="90" zoomScaleNormal="90" zoomScaleSheetLayoutView="90" zoomScalePageLayoutView="0" workbookViewId="0" topLeftCell="A46">
      <selection activeCell="E49" sqref="E49"/>
    </sheetView>
  </sheetViews>
  <sheetFormatPr defaultColWidth="9.00390625" defaultRowHeight="12.75"/>
  <cols>
    <col min="1" max="1" width="56.375" style="2" customWidth="1"/>
    <col min="2" max="2" width="23.00390625" style="2" customWidth="1"/>
    <col min="3" max="3" width="16.75390625" style="2" customWidth="1"/>
    <col min="4" max="4" width="16.625" style="2" customWidth="1"/>
    <col min="5" max="5" width="18.625" style="2" customWidth="1"/>
    <col min="6" max="16384" width="9.125" style="2" customWidth="1"/>
  </cols>
  <sheetData>
    <row r="1" spans="3:5" ht="12.75">
      <c r="C1" s="18"/>
      <c r="E1" s="18" t="s">
        <v>150</v>
      </c>
    </row>
    <row r="2" spans="3:5" ht="12.75">
      <c r="C2" s="18"/>
      <c r="E2" s="18" t="s">
        <v>69</v>
      </c>
    </row>
    <row r="3" spans="3:5" ht="12.75">
      <c r="C3" s="18"/>
      <c r="E3" s="18" t="s">
        <v>51</v>
      </c>
    </row>
    <row r="4" spans="3:5" ht="12.75">
      <c r="C4" s="18"/>
      <c r="E4" s="18" t="s">
        <v>189</v>
      </c>
    </row>
    <row r="5" spans="3:5" ht="9.75" customHeight="1">
      <c r="C5" s="18"/>
      <c r="E5" s="18"/>
    </row>
    <row r="6" spans="1:5" ht="16.5" customHeight="1">
      <c r="A6" s="63" t="s">
        <v>181</v>
      </c>
      <c r="B6" s="64"/>
      <c r="C6" s="64"/>
      <c r="D6" s="64"/>
      <c r="E6" s="64"/>
    </row>
    <row r="7" spans="1:5" ht="13.5" customHeight="1">
      <c r="A7" s="24"/>
      <c r="B7" s="25"/>
      <c r="C7" s="26"/>
      <c r="E7" s="26" t="s">
        <v>84</v>
      </c>
    </row>
    <row r="8" spans="1:5" ht="42.75" customHeight="1">
      <c r="A8" s="3" t="s">
        <v>20</v>
      </c>
      <c r="B8" s="3" t="s">
        <v>21</v>
      </c>
      <c r="C8" s="14" t="s">
        <v>83</v>
      </c>
      <c r="D8" s="14" t="s">
        <v>179</v>
      </c>
      <c r="E8" s="14" t="s">
        <v>180</v>
      </c>
    </row>
    <row r="9" spans="1:5" ht="9" customHeight="1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2.75">
      <c r="A10" s="5"/>
      <c r="B10" s="6"/>
      <c r="C10" s="15"/>
      <c r="D10" s="15"/>
      <c r="E10" s="15"/>
    </row>
    <row r="11" spans="1:5" ht="12.75">
      <c r="A11" s="7" t="s">
        <v>2</v>
      </c>
      <c r="B11" s="31" t="s">
        <v>8</v>
      </c>
      <c r="C11" s="53">
        <f>C13+C16+C19+C24+C28+C32+C36+C43+C47+C39</f>
        <v>94223329.75</v>
      </c>
      <c r="D11" s="53">
        <f>D13+D16+D19+D24+D28+D32+D36+D43+D47+D39</f>
        <v>94943831.32</v>
      </c>
      <c r="E11" s="58">
        <f>D11/C11*100</f>
        <v>100.76467428174283</v>
      </c>
    </row>
    <row r="12" spans="1:5" ht="10.5" customHeight="1">
      <c r="A12" s="7"/>
      <c r="B12" s="31"/>
      <c r="C12" s="49"/>
      <c r="D12" s="49"/>
      <c r="E12" s="49"/>
    </row>
    <row r="13" spans="1:5" ht="12.75">
      <c r="A13" s="8" t="s">
        <v>5</v>
      </c>
      <c r="B13" s="32" t="s">
        <v>9</v>
      </c>
      <c r="C13" s="49">
        <f>C14</f>
        <v>66863050</v>
      </c>
      <c r="D13" s="49">
        <f>D14</f>
        <v>62964516.74</v>
      </c>
      <c r="E13" s="59">
        <f>D13/C13*100</f>
        <v>94.16937567161534</v>
      </c>
    </row>
    <row r="14" spans="1:5" ht="12.75">
      <c r="A14" s="9" t="s">
        <v>0</v>
      </c>
      <c r="B14" s="32" t="s">
        <v>10</v>
      </c>
      <c r="C14" s="49">
        <v>66863050</v>
      </c>
      <c r="D14" s="49">
        <v>62964516.74</v>
      </c>
      <c r="E14" s="59">
        <f>D14/C14*100</f>
        <v>94.16937567161534</v>
      </c>
    </row>
    <row r="15" spans="1:5" ht="11.25" customHeight="1">
      <c r="A15" s="9"/>
      <c r="B15" s="32"/>
      <c r="C15" s="49"/>
      <c r="D15" s="49"/>
      <c r="E15" s="59"/>
    </row>
    <row r="16" spans="1:5" ht="25.5">
      <c r="A16" s="10" t="s">
        <v>119</v>
      </c>
      <c r="B16" s="32" t="s">
        <v>120</v>
      </c>
      <c r="C16" s="49">
        <f>C17</f>
        <v>971923</v>
      </c>
      <c r="D16" s="49">
        <f>D17</f>
        <v>790930.08</v>
      </c>
      <c r="E16" s="59">
        <f>D16/C16*100</f>
        <v>81.37785400695321</v>
      </c>
    </row>
    <row r="17" spans="1:5" ht="25.5">
      <c r="A17" s="9" t="s">
        <v>121</v>
      </c>
      <c r="B17" s="32" t="s">
        <v>122</v>
      </c>
      <c r="C17" s="49">
        <v>971923</v>
      </c>
      <c r="D17" s="49">
        <v>790930.08</v>
      </c>
      <c r="E17" s="59">
        <f>D17/C17*100</f>
        <v>81.37785400695321</v>
      </c>
    </row>
    <row r="18" spans="1:5" ht="10.5" customHeight="1">
      <c r="A18" s="9"/>
      <c r="B18" s="32"/>
      <c r="C18" s="49"/>
      <c r="D18" s="49"/>
      <c r="E18" s="59"/>
    </row>
    <row r="19" spans="1:5" ht="12.75">
      <c r="A19" s="10" t="s">
        <v>1</v>
      </c>
      <c r="B19" s="32" t="s">
        <v>11</v>
      </c>
      <c r="C19" s="49">
        <f>SUM(C20:C22)</f>
        <v>7586000</v>
      </c>
      <c r="D19" s="49">
        <f>SUM(D20:D22)</f>
        <v>8410403.13</v>
      </c>
      <c r="E19" s="59">
        <f>D19/C19*100</f>
        <v>110.8674285525969</v>
      </c>
    </row>
    <row r="20" spans="1:5" ht="25.5">
      <c r="A20" s="9" t="s">
        <v>33</v>
      </c>
      <c r="B20" s="32" t="s">
        <v>34</v>
      </c>
      <c r="C20" s="49">
        <v>5738000</v>
      </c>
      <c r="D20" s="49">
        <v>5987781.03</v>
      </c>
      <c r="E20" s="59">
        <f>D20/C20*100</f>
        <v>104.35310264900663</v>
      </c>
    </row>
    <row r="21" spans="1:5" ht="12.75">
      <c r="A21" s="9" t="s">
        <v>7</v>
      </c>
      <c r="B21" s="32" t="s">
        <v>12</v>
      </c>
      <c r="C21" s="49">
        <v>1700000</v>
      </c>
      <c r="D21" s="49">
        <v>2370593.94</v>
      </c>
      <c r="E21" s="59">
        <f>D21/C21*100</f>
        <v>139.44670235294117</v>
      </c>
    </row>
    <row r="22" spans="1:5" ht="25.5">
      <c r="A22" s="9" t="s">
        <v>124</v>
      </c>
      <c r="B22" s="32" t="s">
        <v>123</v>
      </c>
      <c r="C22" s="49">
        <v>148000</v>
      </c>
      <c r="D22" s="49">
        <v>52028.16</v>
      </c>
      <c r="E22" s="59">
        <f>D22/C22*100</f>
        <v>35.154162162162166</v>
      </c>
    </row>
    <row r="23" spans="1:5" ht="11.25" customHeight="1">
      <c r="A23" s="9"/>
      <c r="B23" s="32"/>
      <c r="C23" s="49"/>
      <c r="D23" s="49"/>
      <c r="E23" s="59"/>
    </row>
    <row r="24" spans="1:5" ht="12.75">
      <c r="A24" s="10" t="s">
        <v>143</v>
      </c>
      <c r="B24" s="32" t="s">
        <v>13</v>
      </c>
      <c r="C24" s="49">
        <f>SUM(C25:C26)</f>
        <v>729000</v>
      </c>
      <c r="D24" s="49">
        <f>SUM(D25:D26)</f>
        <v>929857.3</v>
      </c>
      <c r="E24" s="59">
        <f>D24/C24*100</f>
        <v>127.55244170096023</v>
      </c>
    </row>
    <row r="25" spans="1:5" ht="25.5">
      <c r="A25" s="9" t="s">
        <v>70</v>
      </c>
      <c r="B25" s="32" t="s">
        <v>125</v>
      </c>
      <c r="C25" s="49">
        <v>279000</v>
      </c>
      <c r="D25" s="49">
        <v>316357.3</v>
      </c>
      <c r="E25" s="59">
        <f>D25/C25*100</f>
        <v>113.38971326164875</v>
      </c>
    </row>
    <row r="26" spans="1:5" ht="25.5" customHeight="1">
      <c r="A26" s="42" t="s">
        <v>126</v>
      </c>
      <c r="B26" s="32" t="s">
        <v>127</v>
      </c>
      <c r="C26" s="49">
        <v>450000</v>
      </c>
      <c r="D26" s="49">
        <v>613500</v>
      </c>
      <c r="E26" s="59">
        <f>D26/C26*100</f>
        <v>136.33333333333331</v>
      </c>
    </row>
    <row r="27" spans="1:5" ht="12" customHeight="1">
      <c r="A27" s="42"/>
      <c r="B27" s="32"/>
      <c r="C27" s="49"/>
      <c r="D27" s="49"/>
      <c r="E27" s="59"/>
    </row>
    <row r="28" spans="1:5" ht="26.25" customHeight="1">
      <c r="A28" s="43" t="s">
        <v>139</v>
      </c>
      <c r="B28" s="32" t="s">
        <v>140</v>
      </c>
      <c r="C28" s="49">
        <f>SUM(C29:C30)</f>
        <v>13000</v>
      </c>
      <c r="D28" s="49">
        <f>SUM(D29:D30)</f>
        <v>150541.91</v>
      </c>
      <c r="E28" s="59">
        <f>D28/C28*100</f>
        <v>1158.0146923076923</v>
      </c>
    </row>
    <row r="29" spans="1:5" ht="27" customHeight="1">
      <c r="A29" s="44" t="s">
        <v>191</v>
      </c>
      <c r="B29" s="32" t="s">
        <v>190</v>
      </c>
      <c r="C29" s="49"/>
      <c r="D29" s="49">
        <v>5770.16</v>
      </c>
      <c r="E29" s="59" t="e">
        <f>D29/C29*100</f>
        <v>#DIV/0!</v>
      </c>
    </row>
    <row r="30" spans="1:5" ht="28.5" customHeight="1">
      <c r="A30" s="44" t="s">
        <v>142</v>
      </c>
      <c r="B30" s="32" t="s">
        <v>141</v>
      </c>
      <c r="C30" s="49">
        <v>13000</v>
      </c>
      <c r="D30" s="49">
        <v>144771.75</v>
      </c>
      <c r="E30" s="59">
        <f>D30/C30*100</f>
        <v>1113.628846153846</v>
      </c>
    </row>
    <row r="31" spans="1:5" ht="12.75">
      <c r="A31" s="9"/>
      <c r="B31" s="32"/>
      <c r="C31" s="49"/>
      <c r="D31" s="49"/>
      <c r="E31" s="59"/>
    </row>
    <row r="32" spans="1:5" ht="38.25">
      <c r="A32" s="8" t="s">
        <v>3</v>
      </c>
      <c r="B32" s="32" t="s">
        <v>14</v>
      </c>
      <c r="C32" s="49">
        <f>SUM(C33:C34)</f>
        <v>7587398.75</v>
      </c>
      <c r="D32" s="49">
        <f>SUM(D33:D34)</f>
        <v>5248136.64</v>
      </c>
      <c r="E32" s="59">
        <f>D32/C32*100</f>
        <v>69.16911596349144</v>
      </c>
    </row>
    <row r="33" spans="1:5" ht="78.75" customHeight="1">
      <c r="A33" s="41" t="s">
        <v>128</v>
      </c>
      <c r="B33" s="33" t="s">
        <v>129</v>
      </c>
      <c r="C33" s="49">
        <f>1619000+4000+41000+5900000</f>
        <v>7564000</v>
      </c>
      <c r="D33" s="49">
        <v>5224737.89</v>
      </c>
      <c r="E33" s="59">
        <f>D33/C33*100</f>
        <v>69.07374259650977</v>
      </c>
    </row>
    <row r="34" spans="1:5" ht="66" customHeight="1">
      <c r="A34" s="9" t="s">
        <v>170</v>
      </c>
      <c r="B34" s="57" t="s">
        <v>171</v>
      </c>
      <c r="C34" s="49">
        <v>23398.75</v>
      </c>
      <c r="D34" s="49">
        <v>23398.75</v>
      </c>
      <c r="E34" s="60">
        <f>D34/C34*100</f>
        <v>100</v>
      </c>
    </row>
    <row r="35" spans="1:5" ht="12.75">
      <c r="A35" s="9"/>
      <c r="B35" s="32"/>
      <c r="C35" s="49"/>
      <c r="D35" s="49"/>
      <c r="E35" s="59"/>
    </row>
    <row r="36" spans="1:5" ht="25.5">
      <c r="A36" s="10" t="s">
        <v>6</v>
      </c>
      <c r="B36" s="32" t="s">
        <v>15</v>
      </c>
      <c r="C36" s="49">
        <f>SUM(C37:C37)</f>
        <v>7600000</v>
      </c>
      <c r="D36" s="49">
        <f>SUM(D37:D37)</f>
        <v>13647246.38</v>
      </c>
      <c r="E36" s="59">
        <f>D36/C36*100</f>
        <v>179.56903131578946</v>
      </c>
    </row>
    <row r="37" spans="1:5" ht="12" customHeight="1">
      <c r="A37" s="23" t="s">
        <v>130</v>
      </c>
      <c r="B37" s="32" t="s">
        <v>131</v>
      </c>
      <c r="C37" s="49">
        <v>7600000</v>
      </c>
      <c r="D37" s="49">
        <v>13647246.38</v>
      </c>
      <c r="E37" s="59">
        <f>D37/C37*100</f>
        <v>179.56903131578946</v>
      </c>
    </row>
    <row r="38" spans="1:5" ht="12.75">
      <c r="A38" s="9"/>
      <c r="B38" s="34"/>
      <c r="C38" s="49"/>
      <c r="D38" s="49"/>
      <c r="E38" s="59"/>
    </row>
    <row r="39" spans="1:5" ht="25.5">
      <c r="A39" s="10" t="s">
        <v>144</v>
      </c>
      <c r="B39" s="32" t="s">
        <v>71</v>
      </c>
      <c r="C39" s="49">
        <f>SUM(C40:C41)</f>
        <v>982537</v>
      </c>
      <c r="D39" s="49">
        <f>SUM(D40:D41)</f>
        <v>886939.85</v>
      </c>
      <c r="E39" s="59">
        <f>D39/C39*100</f>
        <v>90.27037658632703</v>
      </c>
    </row>
    <row r="40" spans="1:5" ht="12.75">
      <c r="A40" s="9" t="s">
        <v>158</v>
      </c>
      <c r="B40" s="32" t="s">
        <v>157</v>
      </c>
      <c r="C40" s="49">
        <v>842958</v>
      </c>
      <c r="D40" s="49">
        <v>853282</v>
      </c>
      <c r="E40" s="59">
        <f>D40/C40*100</f>
        <v>101.2247348029202</v>
      </c>
    </row>
    <row r="41" spans="1:5" ht="12.75">
      <c r="A41" s="9" t="s">
        <v>132</v>
      </c>
      <c r="B41" s="32" t="s">
        <v>133</v>
      </c>
      <c r="C41" s="49">
        <v>139579</v>
      </c>
      <c r="D41" s="49">
        <v>33657.85</v>
      </c>
      <c r="E41" s="59">
        <f>D41/C41*100</f>
        <v>24.11383517577859</v>
      </c>
    </row>
    <row r="42" spans="1:5" ht="12.75">
      <c r="A42" s="9"/>
      <c r="B42" s="34"/>
      <c r="C42" s="49"/>
      <c r="D42" s="49"/>
      <c r="E42" s="59"/>
    </row>
    <row r="43" spans="1:5" ht="25.5">
      <c r="A43" s="20" t="s">
        <v>62</v>
      </c>
      <c r="B43" s="35" t="s">
        <v>63</v>
      </c>
      <c r="C43" s="49">
        <f>SUM(C44:C45)</f>
        <v>1205421</v>
      </c>
      <c r="D43" s="49">
        <f>SUM(D44:D45)</f>
        <v>1205421.09</v>
      </c>
      <c r="E43" s="59">
        <f>D43/C43*100</f>
        <v>100.00000746627113</v>
      </c>
    </row>
    <row r="44" spans="1:5" ht="75" customHeight="1">
      <c r="A44" s="22" t="s">
        <v>134</v>
      </c>
      <c r="B44" s="36" t="s">
        <v>135</v>
      </c>
      <c r="C44" s="49">
        <v>1102444</v>
      </c>
      <c r="D44" s="49">
        <v>1102444</v>
      </c>
      <c r="E44" s="59">
        <f>D44/C44*100</f>
        <v>100</v>
      </c>
    </row>
    <row r="45" spans="1:5" ht="55.5" customHeight="1">
      <c r="A45" s="9" t="s">
        <v>136</v>
      </c>
      <c r="B45" s="34" t="s">
        <v>137</v>
      </c>
      <c r="C45" s="49">
        <v>102977</v>
      </c>
      <c r="D45" s="49">
        <v>102977.09</v>
      </c>
      <c r="E45" s="59">
        <f>D45/C45*100</f>
        <v>100.00008739815686</v>
      </c>
    </row>
    <row r="46" spans="1:5" ht="12.75">
      <c r="A46" s="9"/>
      <c r="B46" s="34"/>
      <c r="C46" s="49"/>
      <c r="D46" s="49"/>
      <c r="E46" s="59"/>
    </row>
    <row r="47" spans="1:5" ht="12.75">
      <c r="A47" s="10" t="s">
        <v>37</v>
      </c>
      <c r="B47" s="32" t="s">
        <v>36</v>
      </c>
      <c r="C47" s="49">
        <f>SUM(C48:C54)</f>
        <v>685000</v>
      </c>
      <c r="D47" s="49">
        <f>SUM(D48:D54)</f>
        <v>709838.2</v>
      </c>
      <c r="E47" s="59">
        <f aca="true" t="shared" si="0" ref="E47:E54">D47/C47*100</f>
        <v>103.62601459854012</v>
      </c>
    </row>
    <row r="48" spans="1:5" ht="26.25" customHeight="1">
      <c r="A48" s="17" t="s">
        <v>52</v>
      </c>
      <c r="B48" s="32" t="s">
        <v>60</v>
      </c>
      <c r="C48" s="49">
        <v>10000</v>
      </c>
      <c r="D48" s="49">
        <v>-2450</v>
      </c>
      <c r="E48" s="59">
        <f t="shared" si="0"/>
        <v>-24.5</v>
      </c>
    </row>
    <row r="49" spans="1:5" ht="54" customHeight="1">
      <c r="A49" s="17" t="s">
        <v>192</v>
      </c>
      <c r="B49" s="32" t="s">
        <v>182</v>
      </c>
      <c r="C49" s="49"/>
      <c r="D49" s="49">
        <v>5000</v>
      </c>
      <c r="E49" s="59" t="e">
        <f t="shared" si="0"/>
        <v>#DIV/0!</v>
      </c>
    </row>
    <row r="50" spans="1:5" ht="101.25" customHeight="1">
      <c r="A50" s="17" t="s">
        <v>147</v>
      </c>
      <c r="B50" s="32" t="s">
        <v>145</v>
      </c>
      <c r="C50" s="49">
        <v>80000</v>
      </c>
      <c r="D50" s="49">
        <v>16000</v>
      </c>
      <c r="E50" s="59">
        <f t="shared" si="0"/>
        <v>20</v>
      </c>
    </row>
    <row r="51" spans="1:5" ht="51">
      <c r="A51" s="17" t="s">
        <v>55</v>
      </c>
      <c r="B51" s="32" t="s">
        <v>61</v>
      </c>
      <c r="C51" s="49">
        <v>30000</v>
      </c>
      <c r="D51" s="49">
        <v>19550</v>
      </c>
      <c r="E51" s="59">
        <f t="shared" si="0"/>
        <v>65.16666666666666</v>
      </c>
    </row>
    <row r="52" spans="1:5" ht="25.5">
      <c r="A52" s="17" t="s">
        <v>183</v>
      </c>
      <c r="B52" s="32" t="s">
        <v>184</v>
      </c>
      <c r="C52" s="49"/>
      <c r="D52" s="49">
        <v>86469.72</v>
      </c>
      <c r="E52" s="59" t="e">
        <f t="shared" si="0"/>
        <v>#DIV/0!</v>
      </c>
    </row>
    <row r="53" spans="1:5" ht="65.25" customHeight="1">
      <c r="A53" s="17" t="s">
        <v>146</v>
      </c>
      <c r="B53" s="32" t="s">
        <v>138</v>
      </c>
      <c r="C53" s="49">
        <v>25000</v>
      </c>
      <c r="D53" s="49">
        <v>27400</v>
      </c>
      <c r="E53" s="59">
        <f t="shared" si="0"/>
        <v>109.60000000000001</v>
      </c>
    </row>
    <row r="54" spans="1:5" ht="39.75" customHeight="1">
      <c r="A54" s="17" t="s">
        <v>53</v>
      </c>
      <c r="B54" s="37" t="s">
        <v>54</v>
      </c>
      <c r="C54" s="49">
        <v>540000</v>
      </c>
      <c r="D54" s="49">
        <v>557868.48</v>
      </c>
      <c r="E54" s="59">
        <f t="shared" si="0"/>
        <v>103.30897777777777</v>
      </c>
    </row>
    <row r="55" spans="1:5" ht="12.75">
      <c r="A55" s="17"/>
      <c r="B55" s="38"/>
      <c r="C55" s="49"/>
      <c r="D55" s="49"/>
      <c r="E55" s="59"/>
    </row>
    <row r="56" spans="1:5" ht="12.75">
      <c r="A56" s="7" t="s">
        <v>4</v>
      </c>
      <c r="B56" s="31" t="s">
        <v>16</v>
      </c>
      <c r="C56" s="53">
        <f>SUM(C58+C131+C134+C136)</f>
        <v>372197282.23999995</v>
      </c>
      <c r="D56" s="53">
        <f>SUM(D58+D131+D134+D136)</f>
        <v>371433225.37999994</v>
      </c>
      <c r="E56" s="58">
        <f>D56/C56*100</f>
        <v>99.7947172382878</v>
      </c>
    </row>
    <row r="57" spans="1:5" ht="12.75">
      <c r="A57" s="8"/>
      <c r="B57" s="32"/>
      <c r="C57" s="46"/>
      <c r="D57" s="46"/>
      <c r="E57" s="60"/>
    </row>
    <row r="58" spans="1:5" ht="30" customHeight="1">
      <c r="A58" s="8" t="s">
        <v>35</v>
      </c>
      <c r="B58" s="32" t="s">
        <v>17</v>
      </c>
      <c r="C58" s="50">
        <f>SUM(C60+C64+C99+C120)</f>
        <v>372909936.77</v>
      </c>
      <c r="D58" s="50">
        <f>SUM(D60+D64+D99+D120)</f>
        <v>372145879.90999997</v>
      </c>
      <c r="E58" s="60">
        <f>D58/C58*100</f>
        <v>99.79510954665945</v>
      </c>
    </row>
    <row r="59" spans="1:5" ht="12.75">
      <c r="A59" s="8"/>
      <c r="B59" s="32"/>
      <c r="C59" s="50"/>
      <c r="D59" s="50"/>
      <c r="E59" s="60"/>
    </row>
    <row r="60" spans="1:5" ht="25.5">
      <c r="A60" s="16" t="s">
        <v>96</v>
      </c>
      <c r="B60" s="36" t="s">
        <v>18</v>
      </c>
      <c r="C60" s="49">
        <f>SUM(C61:C62)</f>
        <v>7183400</v>
      </c>
      <c r="D60" s="49">
        <f>SUM(D61:D62)</f>
        <v>7183400</v>
      </c>
      <c r="E60" s="59">
        <f>D60/C60*100</f>
        <v>100</v>
      </c>
    </row>
    <row r="61" spans="1:5" ht="25.5" hidden="1">
      <c r="A61" s="9" t="s">
        <v>38</v>
      </c>
      <c r="B61" s="32" t="s">
        <v>39</v>
      </c>
      <c r="C61" s="49"/>
      <c r="D61" s="49"/>
      <c r="E61" s="59">
        <f>SUM(C61:D61)</f>
        <v>0</v>
      </c>
    </row>
    <row r="62" spans="1:5" ht="30" customHeight="1">
      <c r="A62" s="9" t="s">
        <v>103</v>
      </c>
      <c r="B62" s="32" t="s">
        <v>102</v>
      </c>
      <c r="C62" s="49">
        <v>7183400</v>
      </c>
      <c r="D62" s="49">
        <v>7183400</v>
      </c>
      <c r="E62" s="59">
        <f>D62/C62*100</f>
        <v>100</v>
      </c>
    </row>
    <row r="63" spans="1:5" ht="12.75">
      <c r="A63" s="1"/>
      <c r="B63" s="32"/>
      <c r="C63" s="49"/>
      <c r="D63" s="49"/>
      <c r="E63" s="59"/>
    </row>
    <row r="64" spans="1:5" ht="25.5">
      <c r="A64" s="16" t="s">
        <v>95</v>
      </c>
      <c r="B64" s="36" t="s">
        <v>19</v>
      </c>
      <c r="C64" s="49">
        <f>SUM(C65+C66+C67+C68+C71+C79+C80+C81+C82+C83+C75+C78)</f>
        <v>171103869.26</v>
      </c>
      <c r="D64" s="49">
        <f>SUM(D65+D66+D67+D68+D71+D79+D80+D81+D82+D83+D75+D78)</f>
        <v>170948938.20999998</v>
      </c>
      <c r="E64" s="59">
        <f aca="true" t="shared" si="1" ref="E64:E72">D64/C64*100</f>
        <v>99.90945204765383</v>
      </c>
    </row>
    <row r="65" spans="1:5" ht="27.75" customHeight="1">
      <c r="A65" s="55" t="s">
        <v>166</v>
      </c>
      <c r="B65" s="56" t="s">
        <v>167</v>
      </c>
      <c r="C65" s="49">
        <v>246960</v>
      </c>
      <c r="D65" s="49">
        <v>246960</v>
      </c>
      <c r="E65" s="59">
        <f t="shared" si="1"/>
        <v>100</v>
      </c>
    </row>
    <row r="66" spans="1:5" ht="51.75" customHeight="1">
      <c r="A66" s="55" t="s">
        <v>177</v>
      </c>
      <c r="B66" s="56" t="s">
        <v>178</v>
      </c>
      <c r="C66" s="49">
        <v>270000</v>
      </c>
      <c r="D66" s="49">
        <v>270000</v>
      </c>
      <c r="E66" s="59">
        <f t="shared" si="1"/>
        <v>100</v>
      </c>
    </row>
    <row r="67" spans="1:5" ht="78.75" customHeight="1">
      <c r="A67" s="16" t="s">
        <v>161</v>
      </c>
      <c r="B67" s="36" t="s">
        <v>154</v>
      </c>
      <c r="C67" s="49">
        <v>411700</v>
      </c>
      <c r="D67" s="49">
        <v>411700</v>
      </c>
      <c r="E67" s="59">
        <f t="shared" si="1"/>
        <v>100</v>
      </c>
    </row>
    <row r="68" spans="1:5" ht="27.75" customHeight="1">
      <c r="A68" s="55" t="s">
        <v>168</v>
      </c>
      <c r="B68" s="56" t="s">
        <v>169</v>
      </c>
      <c r="C68" s="49">
        <f>SUM(C69:C70)</f>
        <v>1182330</v>
      </c>
      <c r="D68" s="49">
        <f>SUM(D69:D70)</f>
        <v>1182330</v>
      </c>
      <c r="E68" s="59">
        <f t="shared" si="1"/>
        <v>100</v>
      </c>
    </row>
    <row r="69" spans="1:5" ht="37.5" customHeight="1">
      <c r="A69" s="55" t="s">
        <v>172</v>
      </c>
      <c r="B69" s="56"/>
      <c r="C69" s="49">
        <v>388080</v>
      </c>
      <c r="D69" s="49">
        <v>388080</v>
      </c>
      <c r="E69" s="59">
        <f t="shared" si="1"/>
        <v>100</v>
      </c>
    </row>
    <row r="70" spans="1:5" ht="15" customHeight="1">
      <c r="A70" s="55" t="s">
        <v>185</v>
      </c>
      <c r="B70" s="56"/>
      <c r="C70" s="49">
        <v>794250</v>
      </c>
      <c r="D70" s="49">
        <v>794250</v>
      </c>
      <c r="E70" s="59">
        <f t="shared" si="1"/>
        <v>100</v>
      </c>
    </row>
    <row r="71" spans="1:5" ht="39.75" customHeight="1">
      <c r="A71" s="16" t="s">
        <v>77</v>
      </c>
      <c r="B71" s="36" t="s">
        <v>78</v>
      </c>
      <c r="C71" s="49">
        <f>SUM(C72:C74)</f>
        <v>987109</v>
      </c>
      <c r="D71" s="49">
        <f>SUM(D72:D74)</f>
        <v>850000</v>
      </c>
      <c r="E71" s="59">
        <f t="shared" si="1"/>
        <v>86.11004458474191</v>
      </c>
    </row>
    <row r="72" spans="1:5" ht="51.75" customHeight="1">
      <c r="A72" s="1" t="s">
        <v>153</v>
      </c>
      <c r="B72" s="36"/>
      <c r="C72" s="49">
        <v>987109</v>
      </c>
      <c r="D72" s="49">
        <v>850000</v>
      </c>
      <c r="E72" s="59">
        <f t="shared" si="1"/>
        <v>86.11004458474191</v>
      </c>
    </row>
    <row r="73" spans="1:5" ht="51" hidden="1">
      <c r="A73" s="1" t="s">
        <v>108</v>
      </c>
      <c r="B73" s="36"/>
      <c r="C73" s="47"/>
      <c r="D73" s="47"/>
      <c r="E73" s="59">
        <f>SUM(C73:D73)</f>
        <v>0</v>
      </c>
    </row>
    <row r="74" spans="1:5" ht="51" hidden="1">
      <c r="A74" s="1" t="s">
        <v>104</v>
      </c>
      <c r="B74" s="36"/>
      <c r="C74" s="47"/>
      <c r="D74" s="47"/>
      <c r="E74" s="59">
        <f>SUM(C74:D74)</f>
        <v>0</v>
      </c>
    </row>
    <row r="75" spans="1:5" ht="51">
      <c r="A75" s="16" t="s">
        <v>107</v>
      </c>
      <c r="B75" s="32" t="s">
        <v>106</v>
      </c>
      <c r="C75" s="49">
        <f>SUM(C76:C77)</f>
        <v>925114</v>
      </c>
      <c r="D75" s="49">
        <f>SUM(D76:D77)</f>
        <v>925114</v>
      </c>
      <c r="E75" s="59">
        <f>D75/C75*100</f>
        <v>100</v>
      </c>
    </row>
    <row r="76" spans="1:5" ht="76.5">
      <c r="A76" s="16" t="s">
        <v>175</v>
      </c>
      <c r="B76" s="32"/>
      <c r="C76" s="47">
        <v>409978</v>
      </c>
      <c r="D76" s="49">
        <v>409978</v>
      </c>
      <c r="E76" s="59">
        <f>D76/C76*100</f>
        <v>100</v>
      </c>
    </row>
    <row r="77" spans="1:5" ht="75.75" customHeight="1">
      <c r="A77" s="16" t="s">
        <v>173</v>
      </c>
      <c r="B77" s="56"/>
      <c r="C77" s="49">
        <v>515136</v>
      </c>
      <c r="D77" s="49">
        <v>515136</v>
      </c>
      <c r="E77" s="59">
        <f>D77/C77*100</f>
        <v>100</v>
      </c>
    </row>
    <row r="78" spans="1:5" ht="89.25">
      <c r="A78" s="30" t="s">
        <v>109</v>
      </c>
      <c r="B78" s="32" t="s">
        <v>110</v>
      </c>
      <c r="C78" s="49">
        <v>10576793.98</v>
      </c>
      <c r="D78" s="49">
        <v>10576793.98</v>
      </c>
      <c r="E78" s="59">
        <f>D78/C78*100</f>
        <v>100</v>
      </c>
    </row>
    <row r="79" spans="1:5" ht="63.75" hidden="1">
      <c r="A79" s="30" t="s">
        <v>118</v>
      </c>
      <c r="B79" s="32" t="s">
        <v>111</v>
      </c>
      <c r="C79" s="47"/>
      <c r="D79" s="47"/>
      <c r="E79" s="59"/>
    </row>
    <row r="80" spans="1:5" ht="25.5" hidden="1">
      <c r="A80" s="30" t="s">
        <v>112</v>
      </c>
      <c r="B80" s="32" t="s">
        <v>113</v>
      </c>
      <c r="C80" s="47"/>
      <c r="D80" s="47"/>
      <c r="E80" s="59"/>
    </row>
    <row r="81" spans="1:5" ht="38.25" hidden="1">
      <c r="A81" s="30" t="s">
        <v>115</v>
      </c>
      <c r="B81" s="32" t="s">
        <v>114</v>
      </c>
      <c r="C81" s="47"/>
      <c r="D81" s="47"/>
      <c r="E81" s="59"/>
    </row>
    <row r="82" spans="1:5" ht="38.25" hidden="1">
      <c r="A82" s="30" t="s">
        <v>116</v>
      </c>
      <c r="B82" s="32" t="s">
        <v>117</v>
      </c>
      <c r="C82" s="47"/>
      <c r="D82" s="47"/>
      <c r="E82" s="59"/>
    </row>
    <row r="83" spans="1:5" ht="12.75">
      <c r="A83" s="9" t="s">
        <v>25</v>
      </c>
      <c r="B83" s="32" t="s">
        <v>24</v>
      </c>
      <c r="C83" s="50">
        <f>SUM(C84)</f>
        <v>156503862.28</v>
      </c>
      <c r="D83" s="50">
        <f>SUM(D84)</f>
        <v>156486040.23</v>
      </c>
      <c r="E83" s="60">
        <f aca="true" t="shared" si="2" ref="E83:E97">D83/C83*100</f>
        <v>99.98861238966222</v>
      </c>
    </row>
    <row r="84" spans="1:5" ht="12.75" customHeight="1">
      <c r="A84" s="1" t="s">
        <v>27</v>
      </c>
      <c r="B84" s="32" t="s">
        <v>26</v>
      </c>
      <c r="C84" s="50">
        <f>SUM(C85:C97)</f>
        <v>156503862.28</v>
      </c>
      <c r="D84" s="50">
        <f>SUM(D85:D97)</f>
        <v>156486040.23</v>
      </c>
      <c r="E84" s="60">
        <f t="shared" si="2"/>
        <v>99.98861238966222</v>
      </c>
    </row>
    <row r="85" spans="1:5" ht="25.5">
      <c r="A85" s="21" t="s">
        <v>76</v>
      </c>
      <c r="B85" s="32"/>
      <c r="C85" s="50">
        <v>141296400</v>
      </c>
      <c r="D85" s="50">
        <v>141296400</v>
      </c>
      <c r="E85" s="60">
        <f t="shared" si="2"/>
        <v>100</v>
      </c>
    </row>
    <row r="86" spans="1:5" ht="65.25" customHeight="1">
      <c r="A86" s="21" t="s">
        <v>101</v>
      </c>
      <c r="B86" s="32"/>
      <c r="C86" s="50">
        <v>700000</v>
      </c>
      <c r="D86" s="50">
        <v>700000</v>
      </c>
      <c r="E86" s="60">
        <f t="shared" si="2"/>
        <v>100</v>
      </c>
    </row>
    <row r="87" spans="1:5" ht="63" customHeight="1">
      <c r="A87" s="21" t="s">
        <v>42</v>
      </c>
      <c r="B87" s="32"/>
      <c r="C87" s="50">
        <v>56900</v>
      </c>
      <c r="D87" s="50">
        <v>56900</v>
      </c>
      <c r="E87" s="60">
        <f t="shared" si="2"/>
        <v>100</v>
      </c>
    </row>
    <row r="88" spans="1:5" ht="25.5">
      <c r="A88" s="21" t="s">
        <v>79</v>
      </c>
      <c r="B88" s="32"/>
      <c r="C88" s="50">
        <v>2562900</v>
      </c>
      <c r="D88" s="50">
        <v>2562900</v>
      </c>
      <c r="E88" s="60">
        <f t="shared" si="2"/>
        <v>100</v>
      </c>
    </row>
    <row r="89" spans="1:5" ht="38.25">
      <c r="A89" s="1" t="s">
        <v>165</v>
      </c>
      <c r="B89" s="32"/>
      <c r="C89" s="50">
        <v>275300</v>
      </c>
      <c r="D89" s="50">
        <v>275300</v>
      </c>
      <c r="E89" s="60">
        <f t="shared" si="2"/>
        <v>100</v>
      </c>
    </row>
    <row r="90" spans="1:5" ht="76.5">
      <c r="A90" s="54" t="s">
        <v>164</v>
      </c>
      <c r="B90" s="32"/>
      <c r="C90" s="50">
        <v>8847158</v>
      </c>
      <c r="D90" s="50">
        <v>8847158</v>
      </c>
      <c r="E90" s="60">
        <f t="shared" si="2"/>
        <v>100</v>
      </c>
    </row>
    <row r="91" spans="1:5" ht="38.25">
      <c r="A91" s="21" t="s">
        <v>152</v>
      </c>
      <c r="B91" s="32"/>
      <c r="C91" s="50">
        <v>156600</v>
      </c>
      <c r="D91" s="50">
        <v>138777.95</v>
      </c>
      <c r="E91" s="60">
        <f t="shared" si="2"/>
        <v>88.61938058748405</v>
      </c>
    </row>
    <row r="92" spans="1:5" ht="63.75">
      <c r="A92" s="21" t="s">
        <v>160</v>
      </c>
      <c r="B92" s="39"/>
      <c r="C92" s="50">
        <v>475404.28</v>
      </c>
      <c r="D92" s="50">
        <v>475404.28</v>
      </c>
      <c r="E92" s="60">
        <f t="shared" si="2"/>
        <v>100</v>
      </c>
    </row>
    <row r="93" spans="1:5" ht="25.5">
      <c r="A93" s="21" t="s">
        <v>155</v>
      </c>
      <c r="B93" s="32"/>
      <c r="C93" s="50">
        <v>150000</v>
      </c>
      <c r="D93" s="50">
        <v>150000</v>
      </c>
      <c r="E93" s="60">
        <f t="shared" si="2"/>
        <v>100</v>
      </c>
    </row>
    <row r="94" spans="1:5" ht="38.25">
      <c r="A94" s="21" t="s">
        <v>156</v>
      </c>
      <c r="B94" s="32"/>
      <c r="C94" s="50">
        <v>80000</v>
      </c>
      <c r="D94" s="50">
        <v>80000</v>
      </c>
      <c r="E94" s="60">
        <f t="shared" si="2"/>
        <v>100</v>
      </c>
    </row>
    <row r="95" spans="1:5" ht="25.5">
      <c r="A95" s="21" t="s">
        <v>159</v>
      </c>
      <c r="B95" s="32"/>
      <c r="C95" s="50">
        <v>1242500</v>
      </c>
      <c r="D95" s="50">
        <v>1242500</v>
      </c>
      <c r="E95" s="60">
        <f t="shared" si="2"/>
        <v>100</v>
      </c>
    </row>
    <row r="96" spans="1:5" ht="63.75">
      <c r="A96" s="21" t="s">
        <v>176</v>
      </c>
      <c r="B96" s="32"/>
      <c r="C96" s="50">
        <v>447900</v>
      </c>
      <c r="D96" s="50">
        <v>447900</v>
      </c>
      <c r="E96" s="60">
        <f t="shared" si="2"/>
        <v>100</v>
      </c>
    </row>
    <row r="97" spans="1:5" ht="12.75">
      <c r="A97" s="21" t="s">
        <v>186</v>
      </c>
      <c r="B97" s="32"/>
      <c r="C97" s="50">
        <v>212800</v>
      </c>
      <c r="D97" s="50">
        <v>212800</v>
      </c>
      <c r="E97" s="60">
        <f t="shared" si="2"/>
        <v>100</v>
      </c>
    </row>
    <row r="98" spans="1:5" ht="12.75">
      <c r="A98" s="1"/>
      <c r="B98" s="32"/>
      <c r="C98" s="50"/>
      <c r="D98" s="50"/>
      <c r="E98" s="60"/>
    </row>
    <row r="99" spans="1:5" ht="27.75" customHeight="1">
      <c r="A99" s="16" t="s">
        <v>43</v>
      </c>
      <c r="B99" s="36" t="s">
        <v>23</v>
      </c>
      <c r="C99" s="49">
        <f>C100+C102+C103+C115+C114+C116+C101</f>
        <v>188232520</v>
      </c>
      <c r="D99" s="49">
        <f>D100+D102+D103+D115+D114+D116+D101</f>
        <v>187707244.19</v>
      </c>
      <c r="E99" s="59">
        <f>D99/C99*100</f>
        <v>99.72094311333663</v>
      </c>
    </row>
    <row r="100" spans="1:5" ht="51">
      <c r="A100" s="19" t="s">
        <v>59</v>
      </c>
      <c r="B100" s="32" t="s">
        <v>75</v>
      </c>
      <c r="C100" s="49">
        <v>1220400</v>
      </c>
      <c r="D100" s="49">
        <v>1220400</v>
      </c>
      <c r="E100" s="59">
        <f>D100/C100*100</f>
        <v>100</v>
      </c>
    </row>
    <row r="101" spans="1:5" ht="38.25" hidden="1">
      <c r="A101" s="19" t="s">
        <v>85</v>
      </c>
      <c r="B101" s="27" t="s">
        <v>86</v>
      </c>
      <c r="C101" s="49"/>
      <c r="D101" s="49"/>
      <c r="E101" s="59"/>
    </row>
    <row r="102" spans="1:5" ht="38.25">
      <c r="A102" s="9" t="s">
        <v>41</v>
      </c>
      <c r="B102" s="32" t="s">
        <v>29</v>
      </c>
      <c r="C102" s="49">
        <v>3687600</v>
      </c>
      <c r="D102" s="49">
        <v>3193277.89</v>
      </c>
      <c r="E102" s="59">
        <f aca="true" t="shared" si="3" ref="E102:E118">D102/C102*100</f>
        <v>86.5950181689988</v>
      </c>
    </row>
    <row r="103" spans="1:5" ht="38.25">
      <c r="A103" s="16" t="s">
        <v>56</v>
      </c>
      <c r="B103" s="32" t="s">
        <v>57</v>
      </c>
      <c r="C103" s="49">
        <f>SUM(C104:C113)</f>
        <v>7948900</v>
      </c>
      <c r="D103" s="49">
        <f>SUM(D104:D113)</f>
        <v>7917946.3</v>
      </c>
      <c r="E103" s="59">
        <f t="shared" si="3"/>
        <v>99.610591402584</v>
      </c>
    </row>
    <row r="104" spans="1:5" ht="38.25">
      <c r="A104" s="1" t="s">
        <v>45</v>
      </c>
      <c r="B104" s="32"/>
      <c r="C104" s="49">
        <v>2582000</v>
      </c>
      <c r="D104" s="49">
        <v>2582000</v>
      </c>
      <c r="E104" s="59">
        <f t="shared" si="3"/>
        <v>100</v>
      </c>
    </row>
    <row r="105" spans="1:5" ht="25.5">
      <c r="A105" s="1" t="s">
        <v>46</v>
      </c>
      <c r="B105" s="32"/>
      <c r="C105" s="50">
        <v>304700</v>
      </c>
      <c r="D105" s="50">
        <v>304700</v>
      </c>
      <c r="E105" s="60">
        <f t="shared" si="3"/>
        <v>100</v>
      </c>
    </row>
    <row r="106" spans="1:5" ht="38.25">
      <c r="A106" s="1" t="s">
        <v>47</v>
      </c>
      <c r="B106" s="32"/>
      <c r="C106" s="50">
        <v>1218600</v>
      </c>
      <c r="D106" s="50">
        <v>1218600</v>
      </c>
      <c r="E106" s="60">
        <f t="shared" si="3"/>
        <v>100</v>
      </c>
    </row>
    <row r="107" spans="1:5" ht="38.25">
      <c r="A107" s="1" t="s">
        <v>48</v>
      </c>
      <c r="B107" s="32"/>
      <c r="C107" s="50">
        <v>900000</v>
      </c>
      <c r="D107" s="50">
        <v>900000</v>
      </c>
      <c r="E107" s="60">
        <f t="shared" si="3"/>
        <v>100</v>
      </c>
    </row>
    <row r="108" spans="1:5" ht="63.75">
      <c r="A108" s="1" t="s">
        <v>64</v>
      </c>
      <c r="B108" s="32"/>
      <c r="C108" s="50">
        <v>25000</v>
      </c>
      <c r="D108" s="50">
        <v>25000</v>
      </c>
      <c r="E108" s="60">
        <f t="shared" si="3"/>
        <v>100</v>
      </c>
    </row>
    <row r="109" spans="1:5" ht="38.25">
      <c r="A109" s="1" t="s">
        <v>49</v>
      </c>
      <c r="B109" s="32"/>
      <c r="C109" s="50">
        <v>1828000</v>
      </c>
      <c r="D109" s="50">
        <v>1828000</v>
      </c>
      <c r="E109" s="60">
        <f t="shared" si="3"/>
        <v>100</v>
      </c>
    </row>
    <row r="110" spans="1:5" ht="38.25">
      <c r="A110" s="1" t="s">
        <v>50</v>
      </c>
      <c r="B110" s="32"/>
      <c r="C110" s="50">
        <v>914000</v>
      </c>
      <c r="D110" s="50">
        <v>914000</v>
      </c>
      <c r="E110" s="60">
        <f t="shared" si="3"/>
        <v>100</v>
      </c>
    </row>
    <row r="111" spans="1:5" ht="27.75" customHeight="1">
      <c r="A111" s="1" t="s">
        <v>73</v>
      </c>
      <c r="B111" s="32"/>
      <c r="C111" s="50">
        <v>68100</v>
      </c>
      <c r="D111" s="50">
        <v>37146.3</v>
      </c>
      <c r="E111" s="60">
        <f t="shared" si="3"/>
        <v>54.54669603524229</v>
      </c>
    </row>
    <row r="112" spans="1:5" ht="25.5">
      <c r="A112" s="1" t="s">
        <v>74</v>
      </c>
      <c r="B112" s="32"/>
      <c r="C112" s="50">
        <v>25000</v>
      </c>
      <c r="D112" s="50">
        <v>25000</v>
      </c>
      <c r="E112" s="60">
        <f t="shared" si="3"/>
        <v>100</v>
      </c>
    </row>
    <row r="113" spans="1:5" ht="38.25">
      <c r="A113" s="1" t="s">
        <v>151</v>
      </c>
      <c r="B113" s="32"/>
      <c r="C113" s="50">
        <v>83500</v>
      </c>
      <c r="D113" s="50">
        <v>83500</v>
      </c>
      <c r="E113" s="60">
        <f t="shared" si="3"/>
        <v>100</v>
      </c>
    </row>
    <row r="114" spans="1:5" ht="63.75" customHeight="1">
      <c r="A114" s="9" t="s">
        <v>65</v>
      </c>
      <c r="B114" s="32" t="s">
        <v>58</v>
      </c>
      <c r="C114" s="49">
        <v>1938600</v>
      </c>
      <c r="D114" s="49">
        <v>1938600</v>
      </c>
      <c r="E114" s="59">
        <f t="shared" si="3"/>
        <v>100</v>
      </c>
    </row>
    <row r="115" spans="1:5" ht="50.25" customHeight="1">
      <c r="A115" s="45" t="s">
        <v>148</v>
      </c>
      <c r="B115" s="32" t="s">
        <v>149</v>
      </c>
      <c r="C115" s="49">
        <v>2079420</v>
      </c>
      <c r="D115" s="49">
        <v>2079420</v>
      </c>
      <c r="E115" s="59">
        <f t="shared" si="3"/>
        <v>100</v>
      </c>
    </row>
    <row r="116" spans="1:5" ht="12.75">
      <c r="A116" s="16" t="s">
        <v>31</v>
      </c>
      <c r="B116" s="36" t="s">
        <v>32</v>
      </c>
      <c r="C116" s="49">
        <f>SUM(C117)</f>
        <v>171357600</v>
      </c>
      <c r="D116" s="49">
        <f>SUM(D117)</f>
        <v>171357600</v>
      </c>
      <c r="E116" s="59">
        <f t="shared" si="3"/>
        <v>100</v>
      </c>
    </row>
    <row r="117" spans="1:5" ht="12.75">
      <c r="A117" s="9" t="s">
        <v>28</v>
      </c>
      <c r="B117" s="32" t="s">
        <v>30</v>
      </c>
      <c r="C117" s="49">
        <f>SUM(C118:C119)</f>
        <v>171357600</v>
      </c>
      <c r="D117" s="49">
        <f>SUM(D118:D119)</f>
        <v>171357600</v>
      </c>
      <c r="E117" s="59">
        <f t="shared" si="3"/>
        <v>100</v>
      </c>
    </row>
    <row r="118" spans="1:5" ht="25.5">
      <c r="A118" s="1" t="s">
        <v>72</v>
      </c>
      <c r="B118" s="32"/>
      <c r="C118" s="50">
        <v>171357600</v>
      </c>
      <c r="D118" s="50">
        <v>171357600</v>
      </c>
      <c r="E118" s="60">
        <f t="shared" si="3"/>
        <v>100</v>
      </c>
    </row>
    <row r="119" spans="1:5" ht="12.75">
      <c r="A119" s="1"/>
      <c r="B119" s="32"/>
      <c r="C119" s="50"/>
      <c r="D119" s="50"/>
      <c r="E119" s="60"/>
    </row>
    <row r="120" spans="1:5" ht="12.75">
      <c r="A120" s="10" t="s">
        <v>44</v>
      </c>
      <c r="B120" s="32" t="s">
        <v>40</v>
      </c>
      <c r="C120" s="49">
        <f>C121+C128+C129</f>
        <v>6390147.51</v>
      </c>
      <c r="D120" s="49">
        <f>D121+D128+D129</f>
        <v>6306297.51</v>
      </c>
      <c r="E120" s="59">
        <f aca="true" t="shared" si="4" ref="E120:E129">D120/C120*100</f>
        <v>98.68782371817267</v>
      </c>
    </row>
    <row r="121" spans="1:5" ht="63.75">
      <c r="A121" s="1" t="s">
        <v>66</v>
      </c>
      <c r="B121" s="32" t="s">
        <v>67</v>
      </c>
      <c r="C121" s="49">
        <f>SUM(C122:C127)</f>
        <v>4493757.82</v>
      </c>
      <c r="D121" s="49">
        <f>SUM(D122:D127)</f>
        <v>4409907.82</v>
      </c>
      <c r="E121" s="59">
        <f t="shared" si="4"/>
        <v>98.13407835137853</v>
      </c>
    </row>
    <row r="122" spans="1:5" ht="38.25">
      <c r="A122" s="21" t="s">
        <v>81</v>
      </c>
      <c r="B122" s="32"/>
      <c r="C122" s="49">
        <v>2193240</v>
      </c>
      <c r="D122" s="49">
        <v>2193240</v>
      </c>
      <c r="E122" s="59">
        <f t="shared" si="4"/>
        <v>100</v>
      </c>
    </row>
    <row r="123" spans="1:5" ht="38.25">
      <c r="A123" s="21" t="s">
        <v>80</v>
      </c>
      <c r="B123" s="32"/>
      <c r="C123" s="49">
        <v>555100</v>
      </c>
      <c r="D123" s="49">
        <v>555100</v>
      </c>
      <c r="E123" s="59">
        <f t="shared" si="4"/>
        <v>100</v>
      </c>
    </row>
    <row r="124" spans="1:5" ht="26.25" customHeight="1">
      <c r="A124" s="21" t="s">
        <v>82</v>
      </c>
      <c r="B124" s="32"/>
      <c r="C124" s="49">
        <v>596400</v>
      </c>
      <c r="D124" s="49">
        <v>553800</v>
      </c>
      <c r="E124" s="59">
        <f t="shared" si="4"/>
        <v>92.85714285714286</v>
      </c>
    </row>
    <row r="125" spans="1:5" ht="25.5">
      <c r="A125" s="21" t="s">
        <v>68</v>
      </c>
      <c r="B125" s="32"/>
      <c r="C125" s="49">
        <v>577500</v>
      </c>
      <c r="D125" s="49">
        <v>536250</v>
      </c>
      <c r="E125" s="59">
        <f t="shared" si="4"/>
        <v>92.85714285714286</v>
      </c>
    </row>
    <row r="126" spans="1:5" ht="25.5">
      <c r="A126" s="21" t="s">
        <v>105</v>
      </c>
      <c r="B126" s="32"/>
      <c r="C126" s="49">
        <v>356517.82</v>
      </c>
      <c r="D126" s="49">
        <v>356517.82</v>
      </c>
      <c r="E126" s="59">
        <f t="shared" si="4"/>
        <v>100</v>
      </c>
    </row>
    <row r="127" spans="1:5" ht="30" customHeight="1">
      <c r="A127" s="21" t="s">
        <v>174</v>
      </c>
      <c r="B127" s="32"/>
      <c r="C127" s="49">
        <v>215000</v>
      </c>
      <c r="D127" s="49">
        <v>215000</v>
      </c>
      <c r="E127" s="59">
        <f t="shared" si="4"/>
        <v>100</v>
      </c>
    </row>
    <row r="128" spans="1:5" ht="51">
      <c r="A128" s="1" t="s">
        <v>163</v>
      </c>
      <c r="B128" s="32" t="s">
        <v>162</v>
      </c>
      <c r="C128" s="49">
        <v>100000</v>
      </c>
      <c r="D128" s="49">
        <v>100000</v>
      </c>
      <c r="E128" s="59">
        <f t="shared" si="4"/>
        <v>100</v>
      </c>
    </row>
    <row r="129" spans="1:5" ht="25.5">
      <c r="A129" s="1" t="s">
        <v>188</v>
      </c>
      <c r="B129" s="32" t="s">
        <v>187</v>
      </c>
      <c r="C129" s="49">
        <v>1796389.69</v>
      </c>
      <c r="D129" s="49">
        <v>1796389.69</v>
      </c>
      <c r="E129" s="59">
        <f t="shared" si="4"/>
        <v>100</v>
      </c>
    </row>
    <row r="130" spans="1:5" ht="12.75">
      <c r="A130" s="9"/>
      <c r="B130" s="32"/>
      <c r="C130" s="49"/>
      <c r="D130" s="49"/>
      <c r="E130" s="59"/>
    </row>
    <row r="131" spans="1:5" ht="12.75">
      <c r="A131" s="9" t="s">
        <v>97</v>
      </c>
      <c r="B131" s="27" t="s">
        <v>98</v>
      </c>
      <c r="C131" s="51">
        <f>C132</f>
        <v>330000</v>
      </c>
      <c r="D131" s="51">
        <f>D132</f>
        <v>330000</v>
      </c>
      <c r="E131" s="59">
        <f>D131/C131*100</f>
        <v>100</v>
      </c>
    </row>
    <row r="132" spans="1:5" ht="25.5">
      <c r="A132" s="1" t="s">
        <v>99</v>
      </c>
      <c r="B132" s="29" t="s">
        <v>100</v>
      </c>
      <c r="C132" s="51">
        <v>330000</v>
      </c>
      <c r="D132" s="51">
        <v>330000</v>
      </c>
      <c r="E132" s="61">
        <f>D132/C132*100</f>
        <v>100</v>
      </c>
    </row>
    <row r="133" spans="1:5" ht="12.75">
      <c r="A133" s="21"/>
      <c r="B133" s="48"/>
      <c r="C133" s="51"/>
      <c r="D133" s="51"/>
      <c r="E133" s="61"/>
    </row>
    <row r="134" spans="1:5" ht="63" customHeight="1">
      <c r="A134" s="9" t="s">
        <v>87</v>
      </c>
      <c r="B134" s="28" t="s">
        <v>88</v>
      </c>
      <c r="C134" s="49">
        <f>C135</f>
        <v>6222644.78</v>
      </c>
      <c r="D134" s="49">
        <f>D135</f>
        <v>6222644.78</v>
      </c>
      <c r="E134" s="59">
        <f>D134/C134*100</f>
        <v>100</v>
      </c>
    </row>
    <row r="135" spans="1:5" ht="51">
      <c r="A135" s="1" t="s">
        <v>89</v>
      </c>
      <c r="B135" s="27" t="s">
        <v>90</v>
      </c>
      <c r="C135" s="49">
        <v>6222644.78</v>
      </c>
      <c r="D135" s="49">
        <v>6222644.78</v>
      </c>
      <c r="E135" s="59">
        <f>D135/C135*100</f>
        <v>100</v>
      </c>
    </row>
    <row r="136" spans="1:5" ht="39" customHeight="1">
      <c r="A136" s="9" t="s">
        <v>91</v>
      </c>
      <c r="B136" s="27" t="s">
        <v>92</v>
      </c>
      <c r="C136" s="49">
        <f>C137</f>
        <v>-7265299.31</v>
      </c>
      <c r="D136" s="49">
        <f>D137</f>
        <v>-7265299.31</v>
      </c>
      <c r="E136" s="59">
        <f>D136/C136*100</f>
        <v>100</v>
      </c>
    </row>
    <row r="137" spans="1:5" ht="51">
      <c r="A137" s="1" t="s">
        <v>93</v>
      </c>
      <c r="B137" s="27" t="s">
        <v>94</v>
      </c>
      <c r="C137" s="49">
        <v>-7265299.31</v>
      </c>
      <c r="D137" s="49">
        <v>-7265299.31</v>
      </c>
      <c r="E137" s="59">
        <f>D137/C137*100</f>
        <v>100</v>
      </c>
    </row>
    <row r="138" spans="1:5" ht="10.5" customHeight="1">
      <c r="A138" s="21"/>
      <c r="B138" s="32"/>
      <c r="C138" s="49"/>
      <c r="D138" s="49"/>
      <c r="E138" s="59"/>
    </row>
    <row r="139" spans="1:5" ht="12.75">
      <c r="A139" s="11" t="s">
        <v>22</v>
      </c>
      <c r="B139" s="40"/>
      <c r="C139" s="52">
        <f>C11+C56</f>
        <v>466420611.98999995</v>
      </c>
      <c r="D139" s="52">
        <f>D11+D56</f>
        <v>466377056.6999999</v>
      </c>
      <c r="E139" s="62">
        <f>D139/C139*100</f>
        <v>99.99066179991185</v>
      </c>
    </row>
    <row r="140" spans="1:2" ht="13.5" customHeight="1">
      <c r="A140" s="12"/>
      <c r="B140" s="13"/>
    </row>
  </sheetData>
  <sheetProtection/>
  <mergeCells count="1">
    <mergeCell ref="A6:E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1" r:id="rId1"/>
  <headerFooter alignWithMargins="0">
    <oddFooter>&amp;C&amp;P</oddFooter>
  </headerFooter>
  <rowBreaks count="3" manualBreakCount="3">
    <brk id="49" max="4" man="1"/>
    <brk id="78" max="4" man="1"/>
    <brk id="1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михеева</cp:lastModifiedBy>
  <cp:lastPrinted>2015-03-19T13:39:29Z</cp:lastPrinted>
  <dcterms:created xsi:type="dcterms:W3CDTF">2004-09-13T07:20:24Z</dcterms:created>
  <dcterms:modified xsi:type="dcterms:W3CDTF">2015-03-24T08:01:12Z</dcterms:modified>
  <cp:category/>
  <cp:version/>
  <cp:contentType/>
  <cp:contentStatus/>
</cp:coreProperties>
</file>